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O 2027" sheetId="1" r:id="rId1"/>
    <sheet name="Setup" sheetId="2" r:id="rId2"/>
    <sheet name="Holidays" sheetId="3" r:id="rId3"/>
  </sheets>
  <definedNames>
    <definedName name="CalYear">Setup!$B$6</definedName>
    <definedName name="CodeBucket">Setup!$E$9:$E$22</definedName>
    <definedName name="CodeDays">Setup!$D$9:$D$22</definedName>
    <definedName name="Codes">Setup!$B$9:$B$22</definedName>
    <definedName name="_xlnm.Print_Area" localSheetId="2">Holidays!$A$1:$D$60</definedName>
    <definedName name="_xlnm.Print_Area" localSheetId="0">'PTO 2027'!$A$1:$AM$28</definedName>
    <definedName name="_xlnm.Print_Area" localSheetId="1">Setup!$A$1:$G$23</definedName>
  </definedNames>
  <calcPr calcId="124519" fullCalcOnLoad="1"/>
</workbook>
</file>

<file path=xl/sharedStrings.xml><?xml version="1.0" encoding="utf-8"?>
<sst xmlns="http://schemas.openxmlformats.org/spreadsheetml/2006/main" count="152" uniqueCount="93">
  <si>
    <t>Setup</t>
  </si>
  <si>
    <t>Year and leave codes. Add your own codes in the empty rows.</t>
  </si>
  <si>
    <t>YEAR</t>
  </si>
  <si>
    <t>CODE</t>
  </si>
  <si>
    <t>MEANING</t>
  </si>
  <si>
    <t>DAYS</t>
  </si>
  <si>
    <t>COUNTS AS</t>
  </si>
  <si>
    <t>V</t>
  </si>
  <si>
    <t>Vacation</t>
  </si>
  <si>
    <t>HV</t>
  </si>
  <si>
    <t>Half-day vacation</t>
  </si>
  <si>
    <t>S</t>
  </si>
  <si>
    <t>Sick</t>
  </si>
  <si>
    <t>HS</t>
  </si>
  <si>
    <t>Half-day sick</t>
  </si>
  <si>
    <t>P</t>
  </si>
  <si>
    <t>Personal</t>
  </si>
  <si>
    <t>HP</t>
  </si>
  <si>
    <t>Half-day personal</t>
  </si>
  <si>
    <t>B</t>
  </si>
  <si>
    <t>Bereavement</t>
  </si>
  <si>
    <t>Other</t>
  </si>
  <si>
    <t>J</t>
  </si>
  <si>
    <t>Jury duty</t>
  </si>
  <si>
    <t>U</t>
  </si>
  <si>
    <t>Unpaid leave</t>
  </si>
  <si>
    <t>T</t>
  </si>
  <si>
    <t>Training / conference</t>
  </si>
  <si>
    <t>How it works</t>
  </si>
  <si>
    <t>• Type a code (V, HV, S…) into any day on the calendar grid.</t>
  </si>
  <si>
    <t>• DAYS = how much one entry counts (0.5 for a half day).</t>
  </si>
  <si>
    <t>• COUNTS AS decides which balance it comes out of, and its color.</t>
  </si>
  <si>
    <t>• Weekends and holidays are shaded automatically; edit holidays on the Holidays tab.</t>
  </si>
  <si>
    <t>• Change the year here – every month grid re-flows.</t>
  </si>
  <si>
    <t>Holidays &amp; key dates</t>
  </si>
  <si>
    <t>NAME</t>
  </si>
  <si>
    <t>DATE</t>
  </si>
  <si>
    <t>TYPE</t>
  </si>
  <si>
    <t>New Year's Day</t>
  </si>
  <si>
    <t>Holiday</t>
  </si>
  <si>
    <t>Martin Luther King Jr. Day</t>
  </si>
  <si>
    <t>Presidents'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</si>
  <si>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</si>
  <si>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</si>
  <si>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</si>
  <si>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</si>
  <si>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</si>
  <si>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</si>
  <si>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</si>
  <si>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</si>
  <si>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Valentine's Day</t>
  </si>
  <si>
    <t>Observance</t>
  </si>
  <si>
    <t>Daylight Saving begins</t>
  </si>
  <si>
    <t>St. Patrick's Day</t>
  </si>
  <si>
    <t>Easter Sunday</t>
  </si>
  <si>
    <t>Mother's Day</t>
  </si>
  <si>
    <t>Father's Day</t>
  </si>
  <si>
    <t>Halloween</t>
  </si>
  <si>
    <t>Daylight Saving ends</t>
  </si>
  <si>
    <t>Christmas Eve</t>
  </si>
  <si>
    <t>New Year's Eve</t>
  </si>
  <si>
    <t>• Type = Holiday → shaded in the accent color on every calendar.</t>
  </si>
  <si>
    <t>• Any other type (Observance, Personal, Work, School…) → shown in the softer color.</t>
  </si>
  <si>
    <t>• Rows ending in (obs.) – the observed day off – appear only when a holiday falls on a weekend.</t>
  </si>
  <si>
    <t>• Add birthdays, paydays or school breaks in the empty rows – they show up</t>
  </si>
  <si>
    <t xml:space="preserve">   on the month tabs automatically. Delete any row you don't need.</t>
  </si>
  <si>
    <t>• Change the year or week start on the Year tab.</t>
  </si>
  <si>
    <t>Type a code into a day: V vacation · HV half day · S sick · P personal (all codes on Setup).</t>
  </si>
  <si>
    <t>VACATION</t>
  </si>
  <si>
    <t>left</t>
  </si>
  <si>
    <t>allowance (edit)</t>
  </si>
  <si>
    <t>used</t>
  </si>
  <si>
    <t>SICK</t>
  </si>
  <si>
    <t>PERSONAL</t>
  </si>
  <si>
    <t>VAC</t>
  </si>
  <si>
    <t>PERS</t>
  </si>
  <si>
    <t>OTHER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</si>
  <si>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</si>
  <si>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</si>
  <si>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</si>
  <si>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</si>
  <si>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</si>
  <si>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</si>
  <si>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</si>
  <si>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</si>
  <si>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</si>
  <si>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</si>
  <si>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</si>
  <si>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</si>
  <si>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PLANNED TRIPS &amp; NOTES</t>
  </si>
  <si>
    <t>LEGEND</t>
  </si>
  <si>
    <t>Weekend</t>
  </si>
  <si>
    <t>niftyshelf.com</t>
  </si>
</sst>
</file>

<file path=xl/styles.xml><?xml version="1.0" encoding="utf-8"?>
<styleSheet xmlns="http://schemas.openxmlformats.org/spreadsheetml/2006/main">
  <numFmts count="4">
    <numFmt numFmtId="164" formatCode="0.0#;[Red]-0.0#;0"/>
    <numFmt numFmtId="165" formatCode="0.0#"/>
    <numFmt numFmtId="166" formatCode="0.0#;-0.0#;&quot;·&quot;"/>
    <numFmt numFmtId="167" formatCode="ddd, mmm d"/>
  </numFmts>
  <fonts count="37">
    <font>
      <sz val="11"/>
      <color theme="1"/>
      <name val="Calibri"/>
      <family val="2"/>
      <scheme val="minor"/>
    </font>
    <font>
      <b/>
      <sz val="24"/>
      <color rgb="FF111827"/>
      <name val="Arial"/>
      <family val="2"/>
    </font>
    <font>
      <sz val="8.5"/>
      <color rgb="FF6B7280"/>
      <name val="Arial"/>
      <family val="2"/>
    </font>
    <font>
      <b/>
      <sz val="8"/>
      <color rgb="FF1E40AF"/>
      <name val="Arial"/>
      <family val="2"/>
    </font>
    <font>
      <b/>
      <sz val="8"/>
      <color rgb="FFB91C1C"/>
      <name val="Arial"/>
      <family val="2"/>
    </font>
    <font>
      <b/>
      <sz val="8"/>
      <color rgb="FF6D28D9"/>
      <name val="Arial"/>
      <family val="2"/>
    </font>
    <font>
      <b/>
      <sz val="20"/>
      <color rgb="FF1E40AF"/>
      <name val="Arial"/>
      <family val="2"/>
    </font>
    <font>
      <b/>
      <sz val="11"/>
      <color rgb="FF111827"/>
      <name val="Arial"/>
      <family val="2"/>
    </font>
    <font>
      <b/>
      <sz val="20"/>
      <color rgb="FFB91C1C"/>
      <name val="Arial"/>
      <family val="2"/>
    </font>
    <font>
      <b/>
      <sz val="20"/>
      <color rgb="FF6D28D9"/>
      <name val="Arial"/>
      <family val="2"/>
    </font>
    <font>
      <sz val="7"/>
      <color rgb="FF1E40AF"/>
      <name val="Arial"/>
      <family val="2"/>
    </font>
    <font>
      <sz val="7"/>
      <color rgb="FFB91C1C"/>
      <name val="Arial"/>
      <family val="2"/>
    </font>
    <font>
      <sz val="7"/>
      <color rgb="FF6D28D9"/>
      <name val="Arial"/>
      <family val="2"/>
    </font>
    <font>
      <sz val="10"/>
      <color rgb="FFFFFFFF"/>
      <name val="Arial"/>
      <family val="2"/>
    </font>
    <font>
      <b/>
      <sz val="8"/>
      <color rgb="FFFFFFFF"/>
      <name val="Arial"/>
      <family val="2"/>
    </font>
    <font>
      <b/>
      <sz val="6.5"/>
      <color rgb="FF1E40AF"/>
      <name val="Arial"/>
      <family val="2"/>
    </font>
    <font>
      <b/>
      <sz val="6.5"/>
      <color rgb="FFB91C1C"/>
      <name val="Arial"/>
      <family val="2"/>
    </font>
    <font>
      <b/>
      <sz val="6.5"/>
      <color rgb="FF6D28D9"/>
      <name val="Arial"/>
      <family val="2"/>
    </font>
    <font>
      <b/>
      <sz val="6.5"/>
      <color rgb="FF92400E"/>
      <name val="Arial"/>
      <family val="2"/>
    </font>
    <font>
      <b/>
      <sz val="9"/>
      <color rgb="FF111827"/>
      <name val="Arial"/>
      <family val="2"/>
    </font>
    <font>
      <b/>
      <sz val="8"/>
      <color rgb="FF111827"/>
      <name val="Arial"/>
      <family val="2"/>
    </font>
    <font>
      <sz val="9"/>
      <color rgb="FF1E40AF"/>
      <name val="Arial"/>
      <family val="2"/>
    </font>
    <font>
      <sz val="9"/>
      <color rgb="FFB91C1C"/>
      <name val="Arial"/>
      <family val="2"/>
    </font>
    <font>
      <sz val="9"/>
      <color rgb="FF6D28D9"/>
      <name val="Arial"/>
      <family val="2"/>
    </font>
    <font>
      <sz val="9"/>
      <color rgb="FF92400E"/>
      <name val="Arial"/>
      <family val="2"/>
    </font>
    <font>
      <b/>
      <sz val="8"/>
      <color rgb="FF6B7280"/>
      <name val="Arial"/>
      <family val="2"/>
    </font>
    <font>
      <sz val="9"/>
      <color rgb="FF111827"/>
      <name val="Arial"/>
      <family val="2"/>
    </font>
    <font>
      <b/>
      <sz val="8"/>
      <color rgb="FF2F5BEA"/>
      <name val="Arial"/>
      <family val="2"/>
    </font>
    <font>
      <b/>
      <sz val="8"/>
      <color rgb="FF92400E"/>
      <name val="Arial"/>
      <family val="2"/>
    </font>
    <font>
      <sz val="7"/>
      <color rgb="FFC7CBD1"/>
      <name val="Arial"/>
      <family val="2"/>
    </font>
    <font>
      <b/>
      <sz val="20"/>
      <color rgb="FF111827"/>
      <name val="Arial"/>
      <family val="2"/>
    </font>
    <font>
      <sz val="9"/>
      <color rgb="FF6B7280"/>
      <name val="Arial"/>
      <family val="2"/>
    </font>
    <font>
      <b/>
      <sz val="16"/>
      <color rgb="FF2F5BEA"/>
      <name val="Arial"/>
      <family val="2"/>
    </font>
    <font>
      <b/>
      <sz val="10"/>
      <color rgb="FF111827"/>
      <name val="Arial"/>
      <family val="2"/>
    </font>
    <font>
      <sz val="10"/>
      <color rgb="FF111827"/>
      <name val="Arial"/>
      <family val="2"/>
    </font>
    <font>
      <sz val="9"/>
      <color rgb="FF6B7280"/>
      <name val="Arial"/>
      <family val="2"/>
    </font>
    <font>
      <b/>
      <sz val="22"/>
      <color rgb="FF111827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DCE6FD"/>
        <bgColor indexed="64"/>
      </patternFill>
    </fill>
    <fill>
      <patternFill patternType="solid">
        <fgColor rgb="FFFDE2E2"/>
        <bgColor indexed="64"/>
      </patternFill>
    </fill>
    <fill>
      <patternFill patternType="solid">
        <fgColor rgb="FFEDE4FD"/>
        <bgColor indexed="64"/>
      </patternFill>
    </fill>
    <fill>
      <patternFill patternType="solid">
        <fgColor rgb="FF111827"/>
        <bgColor indexed="64"/>
      </patternFill>
    </fill>
    <fill>
      <patternFill patternType="solid">
        <fgColor rgb="FFFEF0C7"/>
        <bgColor indexed="64"/>
      </patternFill>
    </fill>
    <fill>
      <patternFill patternType="solid">
        <fgColor rgb="FFF6F7F9"/>
        <bgColor indexed="64"/>
      </patternFill>
    </fill>
    <fill>
      <patternFill patternType="solid">
        <fgColor rgb="FFE9EEFD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 style="thin">
        <color rgb="FFE5E7EB"/>
      </left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  <border>
      <left/>
      <right/>
      <top/>
      <bottom style="dotted">
        <color rgb="FFE5E7EB"/>
      </bottom>
      <diagonal/>
    </border>
    <border>
      <left/>
      <right/>
      <top/>
      <bottom style="thin">
        <color rgb="FF2F5BEA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left" vertical="center" indent="1"/>
    </xf>
    <xf numFmtId="164" fontId="6" fillId="2" borderId="0" xfId="0" applyNumberFormat="1" applyFont="1" applyFill="1" applyAlignment="1">
      <alignment horizontal="left" vertical="center" indent="1"/>
    </xf>
    <xf numFmtId="165" fontId="6" fillId="2" borderId="0" xfId="0" applyNumberFormat="1" applyFont="1" applyFill="1" applyAlignment="1">
      <alignment horizontal="left" vertical="center" indent="1"/>
    </xf>
    <xf numFmtId="0" fontId="7" fillId="2" borderId="0" xfId="0" applyFont="1" applyFill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left" vertical="center" indent="1"/>
    </xf>
    <xf numFmtId="165" fontId="8" fillId="3" borderId="0" xfId="0" applyNumberFormat="1" applyFont="1" applyFill="1" applyAlignment="1">
      <alignment horizontal="left" vertical="center" indent="1"/>
    </xf>
    <xf numFmtId="0" fontId="7" fillId="3" borderId="0" xfId="0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4" fontId="9" fillId="4" borderId="0" xfId="0" applyNumberFormat="1" applyFont="1" applyFill="1" applyAlignment="1">
      <alignment horizontal="left" vertical="center" indent="1"/>
    </xf>
    <xf numFmtId="165" fontId="9" fillId="4" borderId="0" xfId="0" applyNumberFormat="1" applyFont="1" applyFill="1" applyAlignment="1">
      <alignment horizontal="left" vertical="center" indent="1"/>
    </xf>
    <xf numFmtId="0" fontId="7" fillId="4" borderId="0" xfId="0" applyFont="1" applyFill="1" applyAlignment="1">
      <alignment horizontal="center" vertical="center"/>
    </xf>
    <xf numFmtId="165" fontId="7" fillId="4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left" vertical="center" indent="1"/>
    </xf>
    <xf numFmtId="0" fontId="11" fillId="3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 indent="1"/>
    </xf>
    <xf numFmtId="0" fontId="12" fillId="4" borderId="0" xfId="0" applyFont="1" applyFill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8" fillId="6" borderId="0" xfId="0" applyFont="1" applyFill="1" applyAlignment="1">
      <alignment horizontal="center" vertical="center"/>
    </xf>
    <xf numFmtId="0" fontId="19" fillId="0" borderId="1" xfId="0" applyFont="1" applyBorder="1" applyAlignment="1">
      <alignment horizontal="left" vertical="center" indent="1"/>
    </xf>
    <xf numFmtId="0" fontId="20" fillId="0" borderId="2" xfId="0" applyFont="1" applyBorder="1" applyAlignment="1">
      <alignment horizontal="center" vertical="center"/>
    </xf>
    <xf numFmtId="166" fontId="21" fillId="0" borderId="1" xfId="0" applyNumberFormat="1" applyFont="1" applyBorder="1" applyAlignment="1">
      <alignment horizontal="center" vertical="center"/>
    </xf>
    <xf numFmtId="166" fontId="22" fillId="0" borderId="1" xfId="0" applyNumberFormat="1" applyFont="1" applyBorder="1" applyAlignment="1">
      <alignment horizontal="center" vertical="center"/>
    </xf>
    <xf numFmtId="166" fontId="23" fillId="0" borderId="1" xfId="0" applyNumberFormat="1" applyFont="1" applyBorder="1" applyAlignment="1">
      <alignment horizontal="center" vertical="center"/>
    </xf>
    <xf numFmtId="166" fontId="24" fillId="0" borderId="1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0" fillId="7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30" fillId="0" borderId="0" xfId="0" applyFont="1" applyAlignment="1"/>
    <xf numFmtId="0" fontId="31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1" fontId="32" fillId="0" borderId="5" xfId="0" applyNumberFormat="1" applyFont="1" applyBorder="1" applyAlignment="1">
      <alignment horizontal="left" vertical="center"/>
    </xf>
    <xf numFmtId="0" fontId="14" fillId="5" borderId="0" xfId="0" applyFont="1" applyFill="1" applyAlignment="1">
      <alignment horizontal="left" vertical="center" indent="1"/>
    </xf>
    <xf numFmtId="0" fontId="19" fillId="0" borderId="0" xfId="0" applyFont="1" applyAlignment="1">
      <alignment vertical="center"/>
    </xf>
    <xf numFmtId="0" fontId="33" fillId="0" borderId="1" xfId="0" applyFont="1" applyBorder="1" applyAlignment="1">
      <alignment horizontal="left" vertical="center" indent="1"/>
    </xf>
    <xf numFmtId="0" fontId="34" fillId="0" borderId="1" xfId="0" applyFont="1" applyBorder="1" applyAlignment="1">
      <alignment horizontal="left" vertical="center" indent="1"/>
    </xf>
    <xf numFmtId="165" fontId="34" fillId="0" borderId="1" xfId="0" applyNumberFormat="1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6" fillId="0" borderId="0" xfId="0" applyFont="1" applyAlignment="1"/>
    <xf numFmtId="0" fontId="34" fillId="0" borderId="1" xfId="0" applyFont="1" applyBorder="1" applyAlignment="1">
      <alignment vertical="center"/>
    </xf>
    <xf numFmtId="167" fontId="34" fillId="0" borderId="1" xfId="0" applyNumberFormat="1" applyFont="1" applyBorder="1" applyAlignment="1">
      <alignment horizontal="left" vertical="center"/>
    </xf>
    <xf numFmtId="0" fontId="31" fillId="0" borderId="1" xfId="0" applyFont="1" applyBorder="1" applyAlignment="1">
      <alignment vertical="center"/>
    </xf>
  </cellXfs>
  <cellStyles count="1">
    <cellStyle name="Normal" xfId="0" builtinId="0"/>
  </cellStyles>
  <dxfs count="7">
    <dxf>
      <fill>
        <patternFill>
          <bgColor rgb="FFE5E7EB"/>
        </patternFill>
      </fill>
    </dxf>
    <dxf>
      <font>
        <b/>
        <color rgb="FF1E40AF"/>
      </font>
      <fill>
        <patternFill>
          <bgColor rgb="FFDCE6FD"/>
        </patternFill>
      </fill>
    </dxf>
    <dxf>
      <font>
        <b/>
        <color rgb="FFB91C1C"/>
      </font>
      <fill>
        <patternFill>
          <bgColor rgb="FFFDE2E2"/>
        </patternFill>
      </fill>
    </dxf>
    <dxf>
      <font>
        <b/>
        <color rgb="FF6D28D9"/>
      </font>
      <fill>
        <patternFill>
          <bgColor rgb="FFEDE4FD"/>
        </patternFill>
      </fill>
    </dxf>
    <dxf>
      <font>
        <b/>
        <color rgb="FF92400E"/>
      </font>
      <fill>
        <patternFill>
          <bgColor rgb="FFFEF0C7"/>
        </patternFill>
      </fill>
    </dxf>
    <dxf>
      <font>
        <color rgb="FF2F5BEA"/>
      </font>
      <fill>
        <patternFill>
          <bgColor rgb="FFE9EEFD"/>
        </patternFill>
      </fill>
    </dxf>
    <dxf>
      <fill>
        <patternFill>
          <bgColor rgb="FFF6F7F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L28"/>
  <sheetViews>
    <sheetView showGridLines="0" tabSelected="1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15"/>
  <cols>
    <col min="1" max="1" width="1.7109375" customWidth="1"/>
    <col min="2" max="2" width="7.7109375" customWidth="1"/>
    <col min="3" max="33" width="4" customWidth="1"/>
    <col min="34" max="34" width="1.7109375" customWidth="1"/>
    <col min="35" max="38" width="5.85546875" customWidth="1"/>
    <col min="39" max="39" width="1.7109375" customWidth="1"/>
  </cols>
  <sheetData>
    <row r="2" spans="2:38" ht="36" customHeight="1">
      <c r="B2" s="1">
        <f>"PTO tracker "&amp;CalYear</f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38">
      <c r="B3" s="2" t="s">
        <v>67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5" spans="2:38" ht="14" customHeight="1">
      <c r="C5" s="3" t="s">
        <v>68</v>
      </c>
      <c r="D5" s="3"/>
      <c r="E5" s="3"/>
      <c r="F5" s="3"/>
      <c r="G5" s="3"/>
      <c r="H5" s="3"/>
      <c r="I5" s="3"/>
      <c r="J5" s="3"/>
      <c r="K5" s="3"/>
      <c r="M5" s="4" t="s">
        <v>72</v>
      </c>
      <c r="N5" s="4"/>
      <c r="O5" s="4"/>
      <c r="P5" s="4"/>
      <c r="Q5" s="4"/>
      <c r="R5" s="4"/>
      <c r="S5" s="4"/>
      <c r="T5" s="4"/>
      <c r="U5" s="4"/>
      <c r="W5" s="5" t="s">
        <v>73</v>
      </c>
      <c r="X5" s="5"/>
      <c r="Y5" s="5"/>
      <c r="Z5" s="5"/>
      <c r="AA5" s="5"/>
      <c r="AB5" s="5"/>
      <c r="AC5" s="5"/>
      <c r="AD5" s="5"/>
      <c r="AE5" s="5"/>
    </row>
    <row r="6" spans="2:38" ht="28" customHeight="1">
      <c r="C6" s="6">
        <f>F6-I6</f>
        <v>0</v>
      </c>
      <c r="D6" s="7"/>
      <c r="E6" s="7"/>
      <c r="F6" s="8">
        <v>20</v>
      </c>
      <c r="G6" s="8"/>
      <c r="H6" s="8"/>
      <c r="I6" s="9">
        <f>SUM(AI10:AI21)</f>
        <v>0</v>
      </c>
      <c r="J6" s="8"/>
      <c r="K6" s="8"/>
      <c r="M6" s="10">
        <f>P6-S6</f>
        <v>0</v>
      </c>
      <c r="N6" s="11"/>
      <c r="O6" s="11"/>
      <c r="P6" s="12">
        <v>10</v>
      </c>
      <c r="Q6" s="12"/>
      <c r="R6" s="12"/>
      <c r="S6" s="13">
        <f>SUM(AJ10:AJ21)</f>
        <v>0</v>
      </c>
      <c r="T6" s="12"/>
      <c r="U6" s="12"/>
      <c r="W6" s="14">
        <f>Z6-AC6</f>
        <v>0</v>
      </c>
      <c r="X6" s="15"/>
      <c r="Y6" s="15"/>
      <c r="Z6" s="16">
        <v>3</v>
      </c>
      <c r="AA6" s="16"/>
      <c r="AB6" s="16"/>
      <c r="AC6" s="17">
        <f>SUM(AK10:AK21)</f>
        <v>0</v>
      </c>
      <c r="AD6" s="16"/>
      <c r="AE6" s="16"/>
    </row>
    <row r="7" spans="2:38" ht="14" customHeight="1">
      <c r="C7" s="18" t="s">
        <v>69</v>
      </c>
      <c r="D7" s="18"/>
      <c r="E7" s="18"/>
      <c r="F7" s="19" t="s">
        <v>70</v>
      </c>
      <c r="G7" s="19"/>
      <c r="H7" s="19"/>
      <c r="I7" s="19" t="s">
        <v>71</v>
      </c>
      <c r="J7" s="19"/>
      <c r="K7" s="19"/>
      <c r="M7" s="20" t="s">
        <v>69</v>
      </c>
      <c r="N7" s="20"/>
      <c r="O7" s="20"/>
      <c r="P7" s="21" t="s">
        <v>70</v>
      </c>
      <c r="Q7" s="21"/>
      <c r="R7" s="21"/>
      <c r="S7" s="21" t="s">
        <v>71</v>
      </c>
      <c r="T7" s="21"/>
      <c r="U7" s="21"/>
      <c r="W7" s="22" t="s">
        <v>69</v>
      </c>
      <c r="X7" s="22"/>
      <c r="Y7" s="22"/>
      <c r="Z7" s="23" t="s">
        <v>70</v>
      </c>
      <c r="AA7" s="23"/>
      <c r="AB7" s="23"/>
      <c r="AC7" s="23" t="s">
        <v>71</v>
      </c>
      <c r="AD7" s="23"/>
      <c r="AE7" s="23"/>
    </row>
    <row r="9" spans="2:38" ht="18" customHeight="1">
      <c r="B9" s="24"/>
      <c r="C9" s="25">
        <v>1</v>
      </c>
      <c r="D9" s="25">
        <v>2</v>
      </c>
      <c r="E9" s="25">
        <v>3</v>
      </c>
      <c r="F9" s="25">
        <v>4</v>
      </c>
      <c r="G9" s="25">
        <v>5</v>
      </c>
      <c r="H9" s="25">
        <v>6</v>
      </c>
      <c r="I9" s="25">
        <v>7</v>
      </c>
      <c r="J9" s="25">
        <v>8</v>
      </c>
      <c r="K9" s="25">
        <v>9</v>
      </c>
      <c r="L9" s="25">
        <v>10</v>
      </c>
      <c r="M9" s="25">
        <v>11</v>
      </c>
      <c r="N9" s="25">
        <v>12</v>
      </c>
      <c r="O9" s="25">
        <v>13</v>
      </c>
      <c r="P9" s="25">
        <v>14</v>
      </c>
      <c r="Q9" s="25">
        <v>15</v>
      </c>
      <c r="R9" s="25">
        <v>16</v>
      </c>
      <c r="S9" s="25">
        <v>17</v>
      </c>
      <c r="T9" s="25">
        <v>18</v>
      </c>
      <c r="U9" s="25">
        <v>19</v>
      </c>
      <c r="V9" s="25">
        <v>20</v>
      </c>
      <c r="W9" s="25">
        <v>21</v>
      </c>
      <c r="X9" s="25">
        <v>22</v>
      </c>
      <c r="Y9" s="25">
        <v>23</v>
      </c>
      <c r="Z9" s="25">
        <v>24</v>
      </c>
      <c r="AA9" s="25">
        <v>25</v>
      </c>
      <c r="AB9" s="25">
        <v>26</v>
      </c>
      <c r="AC9" s="25">
        <v>27</v>
      </c>
      <c r="AD9" s="25">
        <v>28</v>
      </c>
      <c r="AE9" s="25">
        <v>29</v>
      </c>
      <c r="AF9" s="25">
        <v>30</v>
      </c>
      <c r="AG9" s="25">
        <v>31</v>
      </c>
      <c r="AI9" s="26" t="s">
        <v>74</v>
      </c>
      <c r="AJ9" s="27" t="s">
        <v>72</v>
      </c>
      <c r="AK9" s="28" t="s">
        <v>75</v>
      </c>
      <c r="AL9" s="29" t="s">
        <v>76</v>
      </c>
    </row>
    <row r="10" spans="2:38" ht="26" customHeight="1">
      <c r="B10" s="30" t="s">
        <v>77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 t="s">
        <v>9</v>
      </c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I10" s="32">
        <f>SUMPRODUCT(COUNTIF(C10:AG10,Codes)*(Codes&lt;&gt;"")*(CodeBucket="Vacation")*CodeDays)</f>
        <v>0</v>
      </c>
      <c r="AJ10" s="33">
        <f>SUMPRODUCT(COUNTIF(C10:AG10,Codes)*(Codes&lt;&gt;"")*(CodeBucket="Sick")*CodeDays)</f>
        <v>0</v>
      </c>
      <c r="AK10" s="34">
        <f>SUMPRODUCT(COUNTIF(C10:AG10,Codes)*(Codes&lt;&gt;"")*(CodeBucket="Personal")*CodeDays)</f>
        <v>0</v>
      </c>
      <c r="AL10" s="35">
        <f>SUMPRODUCT(COUNTIF(C10:AG10,Codes)*(Codes&lt;&gt;"")*(CodeBucket="Other")*CodeDays)</f>
        <v>0</v>
      </c>
    </row>
    <row r="11" spans="2:38" ht="26" customHeight="1">
      <c r="B11" s="30" t="s">
        <v>78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 t="s">
        <v>11</v>
      </c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I11" s="32">
        <f>SUMPRODUCT(COUNTIF(C11:AG11,Codes)*(Codes&lt;&gt;"")*(CodeBucket="Vacation")*CodeDays)</f>
        <v>0</v>
      </c>
      <c r="AJ11" s="33">
        <f>SUMPRODUCT(COUNTIF(C11:AG11,Codes)*(Codes&lt;&gt;"")*(CodeBucket="Sick")*CodeDays)</f>
        <v>0</v>
      </c>
      <c r="AK11" s="34">
        <f>SUMPRODUCT(COUNTIF(C11:AG11,Codes)*(Codes&lt;&gt;"")*(CodeBucket="Personal")*CodeDays)</f>
        <v>0</v>
      </c>
      <c r="AL11" s="35">
        <f>SUMPRODUCT(COUNTIF(C11:AG11,Codes)*(Codes&lt;&gt;"")*(CodeBucket="Other")*CodeDays)</f>
        <v>0</v>
      </c>
    </row>
    <row r="12" spans="2:38" ht="26" customHeight="1">
      <c r="B12" s="30" t="s">
        <v>79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 t="s">
        <v>7</v>
      </c>
      <c r="Y12" s="31" t="s">
        <v>7</v>
      </c>
      <c r="Z12" s="31" t="s">
        <v>7</v>
      </c>
      <c r="AA12" s="31" t="s">
        <v>7</v>
      </c>
      <c r="AB12" s="31" t="s">
        <v>7</v>
      </c>
      <c r="AC12" s="31"/>
      <c r="AD12" s="31"/>
      <c r="AE12" s="31"/>
      <c r="AF12" s="31"/>
      <c r="AG12" s="31"/>
      <c r="AI12" s="32">
        <f>SUMPRODUCT(COUNTIF(C12:AG12,Codes)*(Codes&lt;&gt;"")*(CodeBucket="Vacation")*CodeDays)</f>
        <v>0</v>
      </c>
      <c r="AJ12" s="33">
        <f>SUMPRODUCT(COUNTIF(C12:AG12,Codes)*(Codes&lt;&gt;"")*(CodeBucket="Sick")*CodeDays)</f>
        <v>0</v>
      </c>
      <c r="AK12" s="34">
        <f>SUMPRODUCT(COUNTIF(C12:AG12,Codes)*(Codes&lt;&gt;"")*(CodeBucket="Personal")*CodeDays)</f>
        <v>0</v>
      </c>
      <c r="AL12" s="35">
        <f>SUMPRODUCT(COUNTIF(C12:AG12,Codes)*(Codes&lt;&gt;"")*(CodeBucket="Other")*CodeDays)</f>
        <v>0</v>
      </c>
    </row>
    <row r="13" spans="2:38" ht="26" customHeight="1">
      <c r="B13" s="30" t="s">
        <v>80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I13" s="32">
        <f>SUMPRODUCT(COUNTIF(C13:AG13,Codes)*(Codes&lt;&gt;"")*(CodeBucket="Vacation")*CodeDays)</f>
        <v>0</v>
      </c>
      <c r="AJ13" s="33">
        <f>SUMPRODUCT(COUNTIF(C13:AG13,Codes)*(Codes&lt;&gt;"")*(CodeBucket="Sick")*CodeDays)</f>
        <v>0</v>
      </c>
      <c r="AK13" s="34">
        <f>SUMPRODUCT(COUNTIF(C13:AG13,Codes)*(Codes&lt;&gt;"")*(CodeBucket="Personal")*CodeDays)</f>
        <v>0</v>
      </c>
      <c r="AL13" s="35">
        <f>SUMPRODUCT(COUNTIF(C13:AG13,Codes)*(Codes&lt;&gt;"")*(CodeBucket="Other")*CodeDays)</f>
        <v>0</v>
      </c>
    </row>
    <row r="14" spans="2:38" ht="26" customHeight="1">
      <c r="B14" s="30" t="s">
        <v>81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 t="s">
        <v>15</v>
      </c>
      <c r="AE14" s="31"/>
      <c r="AF14" s="31"/>
      <c r="AG14" s="31"/>
      <c r="AI14" s="32">
        <f>SUMPRODUCT(COUNTIF(C14:AG14,Codes)*(Codes&lt;&gt;"")*(CodeBucket="Vacation")*CodeDays)</f>
        <v>0</v>
      </c>
      <c r="AJ14" s="33">
        <f>SUMPRODUCT(COUNTIF(C14:AG14,Codes)*(Codes&lt;&gt;"")*(CodeBucket="Sick")*CodeDays)</f>
        <v>0</v>
      </c>
      <c r="AK14" s="34">
        <f>SUMPRODUCT(COUNTIF(C14:AG14,Codes)*(Codes&lt;&gt;"")*(CodeBucket="Personal")*CodeDays)</f>
        <v>0</v>
      </c>
      <c r="AL14" s="35">
        <f>SUMPRODUCT(COUNTIF(C14:AG14,Codes)*(Codes&lt;&gt;"")*(CodeBucket="Other")*CodeDays)</f>
        <v>0</v>
      </c>
    </row>
    <row r="15" spans="2:38" ht="26" customHeight="1">
      <c r="B15" s="30" t="s">
        <v>82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I15" s="32">
        <f>SUMPRODUCT(COUNTIF(C15:AG15,Codes)*(Codes&lt;&gt;"")*(CodeBucket="Vacation")*CodeDays)</f>
        <v>0</v>
      </c>
      <c r="AJ15" s="33">
        <f>SUMPRODUCT(COUNTIF(C15:AG15,Codes)*(Codes&lt;&gt;"")*(CodeBucket="Sick")*CodeDays)</f>
        <v>0</v>
      </c>
      <c r="AK15" s="34">
        <f>SUMPRODUCT(COUNTIF(C15:AG15,Codes)*(Codes&lt;&gt;"")*(CodeBucket="Personal")*CodeDays)</f>
        <v>0</v>
      </c>
      <c r="AL15" s="35">
        <f>SUMPRODUCT(COUNTIF(C15:AG15,Codes)*(Codes&lt;&gt;"")*(CodeBucket="Other")*CodeDays)</f>
        <v>0</v>
      </c>
    </row>
    <row r="16" spans="2:38" ht="26" customHeight="1">
      <c r="B16" s="30" t="s">
        <v>83</v>
      </c>
      <c r="C16" s="31"/>
      <c r="D16" s="31"/>
      <c r="E16" s="31"/>
      <c r="F16" s="31"/>
      <c r="G16" s="31"/>
      <c r="H16" s="31" t="s">
        <v>7</v>
      </c>
      <c r="I16" s="31" t="s">
        <v>7</v>
      </c>
      <c r="J16" s="31" t="s">
        <v>7</v>
      </c>
      <c r="K16" s="31" t="s">
        <v>7</v>
      </c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I16" s="32">
        <f>SUMPRODUCT(COUNTIF(C16:AG16,Codes)*(Codes&lt;&gt;"")*(CodeBucket="Vacation")*CodeDays)</f>
        <v>0</v>
      </c>
      <c r="AJ16" s="33">
        <f>SUMPRODUCT(COUNTIF(C16:AG16,Codes)*(Codes&lt;&gt;"")*(CodeBucket="Sick")*CodeDays)</f>
        <v>0</v>
      </c>
      <c r="AK16" s="34">
        <f>SUMPRODUCT(COUNTIF(C16:AG16,Codes)*(Codes&lt;&gt;"")*(CodeBucket="Personal")*CodeDays)</f>
        <v>0</v>
      </c>
      <c r="AL16" s="35">
        <f>SUMPRODUCT(COUNTIF(C16:AG16,Codes)*(Codes&lt;&gt;"")*(CodeBucket="Other")*CodeDays)</f>
        <v>0</v>
      </c>
    </row>
    <row r="17" spans="2:38" ht="26" customHeight="1">
      <c r="B17" s="30" t="s">
        <v>84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I17" s="32">
        <f>SUMPRODUCT(COUNTIF(C17:AG17,Codes)*(Codes&lt;&gt;"")*(CodeBucket="Vacation")*CodeDays)</f>
        <v>0</v>
      </c>
      <c r="AJ17" s="33">
        <f>SUMPRODUCT(COUNTIF(C17:AG17,Codes)*(Codes&lt;&gt;"")*(CodeBucket="Sick")*CodeDays)</f>
        <v>0</v>
      </c>
      <c r="AK17" s="34">
        <f>SUMPRODUCT(COUNTIF(C17:AG17,Codes)*(Codes&lt;&gt;"")*(CodeBucket="Personal")*CodeDays)</f>
        <v>0</v>
      </c>
      <c r="AL17" s="35">
        <f>SUMPRODUCT(COUNTIF(C17:AG17,Codes)*(Codes&lt;&gt;"")*(CodeBucket="Other")*CodeDays)</f>
        <v>0</v>
      </c>
    </row>
    <row r="18" spans="2:38" ht="26" customHeight="1">
      <c r="B18" s="30" t="s">
        <v>85</v>
      </c>
      <c r="C18" s="31"/>
      <c r="D18" s="31"/>
      <c r="E18" s="31" t="s">
        <v>9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I18" s="32">
        <f>SUMPRODUCT(COUNTIF(C18:AG18,Codes)*(Codes&lt;&gt;"")*(CodeBucket="Vacation")*CodeDays)</f>
        <v>0</v>
      </c>
      <c r="AJ18" s="33">
        <f>SUMPRODUCT(COUNTIF(C18:AG18,Codes)*(Codes&lt;&gt;"")*(CodeBucket="Sick")*CodeDays)</f>
        <v>0</v>
      </c>
      <c r="AK18" s="34">
        <f>SUMPRODUCT(COUNTIF(C18:AG18,Codes)*(Codes&lt;&gt;"")*(CodeBucket="Personal")*CodeDays)</f>
        <v>0</v>
      </c>
      <c r="AL18" s="35">
        <f>SUMPRODUCT(COUNTIF(C18:AG18,Codes)*(Codes&lt;&gt;"")*(CodeBucket="Other")*CodeDays)</f>
        <v>0</v>
      </c>
    </row>
    <row r="19" spans="2:38" ht="26" customHeight="1">
      <c r="B19" s="30" t="s">
        <v>86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I19" s="32">
        <f>SUMPRODUCT(COUNTIF(C19:AG19,Codes)*(Codes&lt;&gt;"")*(CodeBucket="Vacation")*CodeDays)</f>
        <v>0</v>
      </c>
      <c r="AJ19" s="33">
        <f>SUMPRODUCT(COUNTIF(C19:AG19,Codes)*(Codes&lt;&gt;"")*(CodeBucket="Sick")*CodeDays)</f>
        <v>0</v>
      </c>
      <c r="AK19" s="34">
        <f>SUMPRODUCT(COUNTIF(C19:AG19,Codes)*(Codes&lt;&gt;"")*(CodeBucket="Personal")*CodeDays)</f>
        <v>0</v>
      </c>
      <c r="AL19" s="35">
        <f>SUMPRODUCT(COUNTIF(C19:AG19,Codes)*(Codes&lt;&gt;"")*(CodeBucket="Other")*CodeDays)</f>
        <v>0</v>
      </c>
    </row>
    <row r="20" spans="2:38" ht="26" customHeight="1">
      <c r="B20" s="30" t="s">
        <v>87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 t="s">
        <v>7</v>
      </c>
      <c r="AC20" s="31"/>
      <c r="AD20" s="31"/>
      <c r="AE20" s="31"/>
      <c r="AF20" s="31"/>
      <c r="AG20" s="31"/>
      <c r="AI20" s="32">
        <f>SUMPRODUCT(COUNTIF(C20:AG20,Codes)*(Codes&lt;&gt;"")*(CodeBucket="Vacation")*CodeDays)</f>
        <v>0</v>
      </c>
      <c r="AJ20" s="33">
        <f>SUMPRODUCT(COUNTIF(C20:AG20,Codes)*(Codes&lt;&gt;"")*(CodeBucket="Sick")*CodeDays)</f>
        <v>0</v>
      </c>
      <c r="AK20" s="34">
        <f>SUMPRODUCT(COUNTIF(C20:AG20,Codes)*(Codes&lt;&gt;"")*(CodeBucket="Personal")*CodeDays)</f>
        <v>0</v>
      </c>
      <c r="AL20" s="35">
        <f>SUMPRODUCT(COUNTIF(C20:AG20,Codes)*(Codes&lt;&gt;"")*(CodeBucket="Other")*CodeDays)</f>
        <v>0</v>
      </c>
    </row>
    <row r="21" spans="2:38" ht="26" customHeight="1">
      <c r="B21" s="30" t="s">
        <v>88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 t="s">
        <v>7</v>
      </c>
      <c r="AD21" s="31" t="s">
        <v>7</v>
      </c>
      <c r="AE21" s="31" t="s">
        <v>7</v>
      </c>
      <c r="AF21" s="31" t="s">
        <v>7</v>
      </c>
      <c r="AG21" s="31"/>
      <c r="AI21" s="32">
        <f>SUMPRODUCT(COUNTIF(C21:AG21,Codes)*(Codes&lt;&gt;"")*(CodeBucket="Vacation")*CodeDays)</f>
        <v>0</v>
      </c>
      <c r="AJ21" s="33">
        <f>SUMPRODUCT(COUNTIF(C21:AG21,Codes)*(Codes&lt;&gt;"")*(CodeBucket="Sick")*CodeDays)</f>
        <v>0</v>
      </c>
      <c r="AK21" s="34">
        <f>SUMPRODUCT(COUNTIF(C21:AG21,Codes)*(Codes&lt;&gt;"")*(CodeBucket="Personal")*CodeDays)</f>
        <v>0</v>
      </c>
      <c r="AL21" s="35">
        <f>SUMPRODUCT(COUNTIF(C21:AG21,Codes)*(Codes&lt;&gt;"")*(CodeBucket="Other")*CodeDays)</f>
        <v>0</v>
      </c>
    </row>
    <row r="23" spans="2:38">
      <c r="B23" s="36" t="s">
        <v>89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S23" s="36" t="s">
        <v>90</v>
      </c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2:38" ht="18" customHeight="1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S24" s="38" t="s">
        <v>91</v>
      </c>
      <c r="T24" s="38"/>
      <c r="U24" s="38"/>
      <c r="V24" s="38"/>
      <c r="W24" s="38"/>
      <c r="X24" s="38"/>
      <c r="Z24" s="39" t="s">
        <v>39</v>
      </c>
      <c r="AA24" s="39"/>
      <c r="AB24" s="39"/>
      <c r="AC24" s="39"/>
      <c r="AD24" s="39"/>
      <c r="AE24" s="39"/>
      <c r="AG24" s="40" t="s">
        <v>8</v>
      </c>
      <c r="AH24" s="40"/>
      <c r="AI24" s="40"/>
      <c r="AJ24" s="40"/>
      <c r="AK24" s="40"/>
      <c r="AL24" s="40"/>
    </row>
    <row r="25" spans="2:38" ht="18" customHeight="1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S25" s="41" t="s">
        <v>12</v>
      </c>
      <c r="T25" s="41"/>
      <c r="U25" s="41"/>
      <c r="V25" s="41"/>
      <c r="W25" s="41"/>
      <c r="X25" s="41"/>
      <c r="Z25" s="42" t="s">
        <v>16</v>
      </c>
      <c r="AA25" s="42"/>
      <c r="AB25" s="42"/>
      <c r="AC25" s="42"/>
      <c r="AD25" s="42"/>
      <c r="AE25" s="42"/>
      <c r="AG25" s="43" t="s">
        <v>21</v>
      </c>
      <c r="AH25" s="43"/>
      <c r="AI25" s="43"/>
      <c r="AJ25" s="43"/>
      <c r="AK25" s="43"/>
      <c r="AL25" s="43"/>
    </row>
    <row r="26" spans="2:38" ht="18" customHeight="1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</row>
    <row r="27" spans="2:38" ht="18" customHeight="1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</row>
    <row r="28" spans="2:38">
      <c r="B28" s="44" t="s">
        <v>92</v>
      </c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</row>
  </sheetData>
  <mergeCells count="36">
    <mergeCell ref="B2:M2"/>
    <mergeCell ref="B3:U3"/>
    <mergeCell ref="C5:K5"/>
    <mergeCell ref="C6:E6"/>
    <mergeCell ref="F6:H6"/>
    <mergeCell ref="I6:K6"/>
    <mergeCell ref="C7:E7"/>
    <mergeCell ref="F7:H7"/>
    <mergeCell ref="I7:K7"/>
    <mergeCell ref="M5:U5"/>
    <mergeCell ref="M6:O6"/>
    <mergeCell ref="P6:R6"/>
    <mergeCell ref="S6:U6"/>
    <mergeCell ref="M7:O7"/>
    <mergeCell ref="P7:R7"/>
    <mergeCell ref="S7:U7"/>
    <mergeCell ref="W5:AE5"/>
    <mergeCell ref="W6:Y6"/>
    <mergeCell ref="Z6:AB6"/>
    <mergeCell ref="AC6:AE6"/>
    <mergeCell ref="W7:Y7"/>
    <mergeCell ref="Z7:AB7"/>
    <mergeCell ref="AC7:AE7"/>
    <mergeCell ref="B23:Q23"/>
    <mergeCell ref="S23:AL23"/>
    <mergeCell ref="B24:Q24"/>
    <mergeCell ref="B25:Q25"/>
    <mergeCell ref="B26:Q26"/>
    <mergeCell ref="B27:Q27"/>
    <mergeCell ref="S24:X24"/>
    <mergeCell ref="Z24:AE24"/>
    <mergeCell ref="AG24:AL24"/>
    <mergeCell ref="S25:X25"/>
    <mergeCell ref="Z25:AE25"/>
    <mergeCell ref="AG25:AL25"/>
    <mergeCell ref="B28:AL28"/>
  </mergeCells>
  <conditionalFormatting sqref="C10:AG21">
    <cfRule type="expression" dxfId="0" priority="1" stopIfTrue="1">
      <formula>MONTH(DATE(CalYear,ROW()-9,COLUMN()-2))&lt;&gt;ROW()-9</formula>
    </cfRule>
    <cfRule type="expression" dxfId="1" priority="2" stopIfTrue="1">
      <formula>AND(C10&lt;&gt;"",COUNTIFS(INDIRECT("Setup!$B$9:$B$22"),C10,INDIRECT("Setup!$E$9:$E$22"),"Vacation")&gt;0)</formula>
    </cfRule>
    <cfRule type="expression" dxfId="2" priority="3" stopIfTrue="1">
      <formula>AND(C10&lt;&gt;"",COUNTIFS(INDIRECT("Setup!$B$9:$B$22"),C10,INDIRECT("Setup!$E$9:$E$22"),"Sick")&gt;0)</formula>
    </cfRule>
    <cfRule type="expression" dxfId="3" priority="4" stopIfTrue="1">
      <formula>AND(C10&lt;&gt;"",COUNTIFS(INDIRECT("Setup!$B$9:$B$22"),C10,INDIRECT("Setup!$E$9:$E$22"),"Personal")&gt;0)</formula>
    </cfRule>
    <cfRule type="expression" dxfId="4" priority="5" stopIfTrue="1">
      <formula>AND(C10&lt;&gt;"",COUNTIFS(INDIRECT("Setup!$B$9:$B$22"),C10,INDIRECT("Setup!$E$9:$E$22"),"Other")&gt;0)</formula>
    </cfRule>
    <cfRule type="expression" dxfId="5" priority="6" stopIfTrue="1">
      <formula>COUNTIFS(INDIRECT("Holidays!$C$6:$C$60"),DATE(CalYear,ROW()-9,COLUMN()-2),INDIRECT("Holidays!$D$6:$D$60"),"Holiday")&gt;0</formula>
    </cfRule>
    <cfRule type="expression" dxfId="6" priority="7" stopIfTrue="1">
      <formula>OR(WEEKDAY(DATE(CalYear,ROW()-9,COLUMN()-2))=1,WEEKDAY(DATE(CalYear,ROW()-9,COLUMN()-2))=7)</formula>
    </cfRule>
  </conditionalFormatting>
  <dataValidations count="1">
    <dataValidation type="list" errorStyle="warning" allowBlank="1" showInputMessage="1" showErrorMessage="1" error="Not a code from the Setup tab (it won't be counted)." sqref="C10:AG21">
      <formula1>Codes</formula1>
    </dataValidation>
  </dataValidations>
  <printOptions horizontalCentered="1"/>
  <pageMargins left="0.3" right="0.3" top="0.3" bottom="0.3" header="0.3" footer="0.3"/>
  <pageSetup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22"/>
  <sheetViews>
    <sheetView showGridLines="0" workbookViewId="0"/>
  </sheetViews>
  <sheetFormatPr defaultRowHeight="15"/>
  <cols>
    <col min="1" max="1" width="2.7109375" customWidth="1"/>
    <col min="2" max="2" width="9.7109375" customWidth="1"/>
    <col min="3" max="3" width="26.7109375" customWidth="1"/>
    <col min="4" max="4" width="8.7109375" customWidth="1"/>
    <col min="5" max="5" width="14.7109375" customWidth="1"/>
    <col min="6" max="6" width="3.7109375" customWidth="1"/>
    <col min="7" max="7" width="60.7109375" customWidth="1"/>
  </cols>
  <sheetData>
    <row r="2" spans="2:7" ht="32" customHeight="1">
      <c r="B2" s="45" t="s">
        <v>0</v>
      </c>
    </row>
    <row r="3" spans="2:7">
      <c r="B3" s="46" t="s">
        <v>1</v>
      </c>
    </row>
    <row r="5" spans="2:7">
      <c r="B5" s="47" t="s">
        <v>2</v>
      </c>
    </row>
    <row r="6" spans="2:7">
      <c r="B6" s="48">
        <v>2027</v>
      </c>
    </row>
    <row r="8" spans="2:7">
      <c r="B8" s="49" t="s">
        <v>3</v>
      </c>
      <c r="C8" s="49" t="s">
        <v>4</v>
      </c>
      <c r="D8" s="49" t="s">
        <v>5</v>
      </c>
      <c r="E8" s="49" t="s">
        <v>6</v>
      </c>
      <c r="G8" s="50" t="s">
        <v>28</v>
      </c>
    </row>
    <row r="9" spans="2:7">
      <c r="B9" s="51" t="s">
        <v>7</v>
      </c>
      <c r="C9" s="52" t="s">
        <v>8</v>
      </c>
      <c r="D9" s="53">
        <v>1</v>
      </c>
      <c r="E9" s="52" t="s">
        <v>8</v>
      </c>
      <c r="G9" s="54" t="s">
        <v>29</v>
      </c>
    </row>
    <row r="10" spans="2:7">
      <c r="B10" s="51" t="s">
        <v>9</v>
      </c>
      <c r="C10" s="52" t="s">
        <v>10</v>
      </c>
      <c r="D10" s="53">
        <v>0.5</v>
      </c>
      <c r="E10" s="52" t="s">
        <v>8</v>
      </c>
      <c r="G10" s="54" t="s">
        <v>30</v>
      </c>
    </row>
    <row r="11" spans="2:7">
      <c r="B11" s="51" t="s">
        <v>11</v>
      </c>
      <c r="C11" s="52" t="s">
        <v>12</v>
      </c>
      <c r="D11" s="53">
        <v>1</v>
      </c>
      <c r="E11" s="52" t="s">
        <v>12</v>
      </c>
      <c r="G11" s="54" t="s">
        <v>31</v>
      </c>
    </row>
    <row r="12" spans="2:7">
      <c r="B12" s="51" t="s">
        <v>13</v>
      </c>
      <c r="C12" s="52" t="s">
        <v>14</v>
      </c>
      <c r="D12" s="53">
        <v>0.5</v>
      </c>
      <c r="E12" s="52" t="s">
        <v>12</v>
      </c>
      <c r="G12" s="54" t="s">
        <v>32</v>
      </c>
    </row>
    <row r="13" spans="2:7">
      <c r="B13" s="51" t="s">
        <v>15</v>
      </c>
      <c r="C13" s="52" t="s">
        <v>16</v>
      </c>
      <c r="D13" s="53">
        <v>1</v>
      </c>
      <c r="E13" s="52" t="s">
        <v>16</v>
      </c>
      <c r="G13" s="54" t="s">
        <v>33</v>
      </c>
    </row>
    <row r="14" spans="2:7">
      <c r="B14" s="51" t="s">
        <v>17</v>
      </c>
      <c r="C14" s="52" t="s">
        <v>18</v>
      </c>
      <c r="D14" s="53">
        <v>0.5</v>
      </c>
      <c r="E14" s="52" t="s">
        <v>16</v>
      </c>
    </row>
    <row r="15" spans="2:7">
      <c r="B15" s="51" t="s">
        <v>19</v>
      </c>
      <c r="C15" s="52" t="s">
        <v>20</v>
      </c>
      <c r="D15" s="53">
        <v>1</v>
      </c>
      <c r="E15" s="52" t="s">
        <v>21</v>
      </c>
    </row>
    <row r="16" spans="2:7">
      <c r="B16" s="51" t="s">
        <v>22</v>
      </c>
      <c r="C16" s="52" t="s">
        <v>23</v>
      </c>
      <c r="D16" s="53">
        <v>1</v>
      </c>
      <c r="E16" s="52" t="s">
        <v>21</v>
      </c>
    </row>
    <row r="17" spans="2:5">
      <c r="B17" s="51" t="s">
        <v>24</v>
      </c>
      <c r="C17" s="52" t="s">
        <v>25</v>
      </c>
      <c r="D17" s="53">
        <v>1</v>
      </c>
      <c r="E17" s="52" t="s">
        <v>21</v>
      </c>
    </row>
    <row r="18" spans="2:5">
      <c r="B18" s="51" t="s">
        <v>26</v>
      </c>
      <c r="C18" s="52" t="s">
        <v>27</v>
      </c>
      <c r="D18" s="53">
        <v>1</v>
      </c>
      <c r="E18" s="52" t="s">
        <v>21</v>
      </c>
    </row>
    <row r="19" spans="2:5">
      <c r="B19" s="51"/>
      <c r="C19" s="52"/>
      <c r="D19" s="53"/>
      <c r="E19" s="52"/>
    </row>
    <row r="20" spans="2:5">
      <c r="B20" s="51"/>
      <c r="C20" s="52"/>
      <c r="D20" s="53"/>
      <c r="E20" s="52"/>
    </row>
    <row r="21" spans="2:5">
      <c r="B21" s="51"/>
      <c r="C21" s="52"/>
      <c r="D21" s="53"/>
      <c r="E21" s="52"/>
    </row>
    <row r="22" spans="2:5">
      <c r="B22" s="51"/>
      <c r="C22" s="52"/>
      <c r="D22" s="53"/>
      <c r="E22" s="52"/>
    </row>
  </sheetData>
  <dataValidations count="3">
    <dataValidation type="whole" allowBlank="1" showInputMessage="1" showErrorMessage="1" sqref="B6">
      <formula1>1901</formula1>
      <formula2>9998</formula2>
    </dataValidation>
    <dataValidation type="list" allowBlank="1" showInputMessage="1" showErrorMessage="1" sqref="E9:E22">
      <formula1>"Vacation,Sick,Personal,Other"</formula1>
    </dataValidation>
    <dataValidation type="list" allowBlank="1" showInputMessage="1" showErrorMessage="1" sqref="D9:D22">
      <formula1>"1,0.5,0.25"</formula1>
    </dataValidation>
  </dataValidations>
  <printOptions horizontalCentered="1"/>
  <pageMargins left="0.4" right="0.4" top="0.4" bottom="0.4" header="0.3" footer="0.3"/>
  <pageSetup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.7109375" customWidth="1"/>
    <col min="2" max="2" width="34.7109375" customWidth="1"/>
    <col min="3" max="3" width="18.7109375" customWidth="1"/>
    <col min="4" max="4" width="14.7109375" customWidth="1"/>
    <col min="5" max="5" width="3.7109375" customWidth="1"/>
    <col min="6" max="6" width="52.7109375" customWidth="1"/>
  </cols>
  <sheetData>
    <row r="2" spans="2:6" ht="34" customHeight="1">
      <c r="B2" s="55" t="s">
        <v>34</v>
      </c>
    </row>
    <row r="3" spans="2:6">
      <c r="B3" s="46">
        <f>"Dates update automatically for "&amp;CalYear&amp;". Add your own below."</f>
        <v>0</v>
      </c>
    </row>
    <row r="5" spans="2:6">
      <c r="B5" s="36" t="s">
        <v>35</v>
      </c>
      <c r="C5" s="36" t="s">
        <v>36</v>
      </c>
      <c r="D5" s="36" t="s">
        <v>37</v>
      </c>
      <c r="F5" s="50" t="s">
        <v>28</v>
      </c>
    </row>
    <row r="6" spans="2:6">
      <c r="B6" s="56" t="s">
        <v>38</v>
      </c>
      <c r="C6" s="57">
        <f>DATE(CalYear,1,1)</f>
        <v>0</v>
      </c>
      <c r="D6" s="58" t="s">
        <v>39</v>
      </c>
      <c r="F6" s="54" t="s">
        <v>61</v>
      </c>
    </row>
    <row r="7" spans="2:6">
      <c r="B7" s="56" t="s">
        <v>40</v>
      </c>
      <c r="C7" s="57">
        <f>DATE(CalYear,1,1)+MOD(2-WEEKDAY(DATE(CalYear,1,1)),7)+14</f>
        <v>0</v>
      </c>
      <c r="D7" s="58" t="s">
        <v>39</v>
      </c>
      <c r="F7" s="54" t="s">
        <v>62</v>
      </c>
    </row>
    <row r="8" spans="2:6">
      <c r="B8" s="56" t="s">
        <v>41</v>
      </c>
      <c r="C8" s="57">
        <f>DATE(CalYear,2,1)+MOD(2-WEEKDAY(DATE(CalYear,2,1)),7)+14</f>
        <v>0</v>
      </c>
      <c r="D8" s="58" t="s">
        <v>39</v>
      </c>
      <c r="F8" s="54" t="s">
        <v>63</v>
      </c>
    </row>
    <row r="9" spans="2:6">
      <c r="B9" s="56" t="s">
        <v>42</v>
      </c>
      <c r="C9" s="57">
        <f>DATE(CalYear,6,1)-1-MOD(WEEKDAY(DATE(CalYear,6,1)-1)-2,7)</f>
        <v>0</v>
      </c>
      <c r="D9" s="58" t="s">
        <v>39</v>
      </c>
      <c r="F9" s="54" t="s">
        <v>64</v>
      </c>
    </row>
    <row r="10" spans="2:6">
      <c r="B10" s="56" t="s">
        <v>43</v>
      </c>
      <c r="C10" s="57">
        <f>DATE(CalYear,6,19)</f>
        <v>0</v>
      </c>
      <c r="D10" s="58" t="s">
        <v>39</v>
      </c>
      <c r="F10" s="54" t="s">
        <v>65</v>
      </c>
    </row>
    <row r="11" spans="2:6">
      <c r="B11" s="56" t="s">
        <v>44</v>
      </c>
      <c r="C11" s="57">
        <f>DATE(CalYear,7,4)</f>
        <v>0</v>
      </c>
      <c r="D11" s="58" t="s">
        <v>39</v>
      </c>
      <c r="F11" s="54" t="s">
        <v>66</v>
      </c>
    </row>
    <row r="12" spans="2:6">
      <c r="B12" s="56" t="s">
        <v>45</v>
      </c>
      <c r="C12" s="57">
        <f>DATE(CalYear,9,1)+MOD(2-WEEKDAY(DATE(CalYear,9,1)),7)+0</f>
        <v>0</v>
      </c>
      <c r="D12" s="58" t="s">
        <v>39</v>
      </c>
    </row>
    <row r="13" spans="2:6">
      <c r="B13" s="56" t="s">
        <v>46</v>
      </c>
      <c r="C13" s="57">
        <f>DATE(CalYear,10,1)+MOD(2-WEEKDAY(DATE(CalYear,10,1)),7)+7</f>
        <v>0</v>
      </c>
      <c r="D13" s="58" t="s">
        <v>39</v>
      </c>
    </row>
    <row r="14" spans="2:6">
      <c r="B14" s="56" t="s">
        <v>47</v>
      </c>
      <c r="C14" s="57">
        <f>DATE(CalYear,11,11)</f>
        <v>0</v>
      </c>
      <c r="D14" s="58" t="s">
        <v>39</v>
      </c>
    </row>
    <row r="15" spans="2:6">
      <c r="B15" s="56" t="s">
        <v>48</v>
      </c>
      <c r="C15" s="57">
        <f>DATE(CalYear,11,1)+MOD(5-WEEKDAY(DATE(CalYear,11,1)),7)+21</f>
        <v>0</v>
      </c>
      <c r="D15" s="58" t="s">
        <v>39</v>
      </c>
    </row>
    <row r="16" spans="2:6">
      <c r="B16" s="56" t="s">
        <v>49</v>
      </c>
      <c r="C16" s="57">
        <f>DATE(CalYear,12,25)</f>
        <v>0</v>
      </c>
      <c r="D16" s="58" t="s">
        <v>39</v>
      </c>
    </row>
    <row r="17" spans="2:4">
      <c r="B17" s="56">
        <f>IF(C17="","","Juneteenth (obs.)")</f>
        <v>0</v>
      </c>
      <c r="C17" s="57">
        <f>IF(WEEKDAY(DATE(CalYear,6,19))=7,DATE(CalYear,6,19)-1,IF(WEEKDAY(DATE(CalYear,6,19))=1,DATE(CalYear,6,19)+1,""))</f>
        <v>0</v>
      </c>
      <c r="D17" s="58">
        <f>IF(C17="","","Holiday")</f>
        <v>0</v>
      </c>
    </row>
    <row r="18" spans="2:4">
      <c r="B18" s="56">
        <f>IF(C18="","","Independence Day (obs.)")</f>
        <v>0</v>
      </c>
      <c r="C18" s="57">
        <f>IF(WEEKDAY(DATE(CalYear,7,4))=7,DATE(CalYear,7,4)-1,IF(WEEKDAY(DATE(CalYear,7,4))=1,DATE(CalYear,7,4)+1,""))</f>
        <v>0</v>
      </c>
      <c r="D18" s="58">
        <f>IF(C18="","","Holiday")</f>
        <v>0</v>
      </c>
    </row>
    <row r="19" spans="2:4">
      <c r="B19" s="56">
        <f>IF(C19="","","Veterans Day (obs.)")</f>
        <v>0</v>
      </c>
      <c r="C19" s="57">
        <f>IF(WEEKDAY(DATE(CalYear,11,11))=7,DATE(CalYear,11,11)-1,IF(WEEKDAY(DATE(CalYear,11,11))=1,DATE(CalYear,11,11)+1,""))</f>
        <v>0</v>
      </c>
      <c r="D19" s="58">
        <f>IF(C19="","","Holiday")</f>
        <v>0</v>
      </c>
    </row>
    <row r="20" spans="2:4">
      <c r="B20" s="56">
        <f>IF(C20="","","Christmas Day (obs.)")</f>
        <v>0</v>
      </c>
      <c r="C20" s="57">
        <f>IF(WEEKDAY(DATE(CalYear,12,25))=7,DATE(CalYear,12,25)-1,IF(WEEKDAY(DATE(CalYear,12,25))=1,DATE(CalYear,12,25)+1,""))</f>
        <v>0</v>
      </c>
      <c r="D20" s="58">
        <f>IF(C20="","","Holiday")</f>
        <v>0</v>
      </c>
    </row>
    <row r="21" spans="2:4">
      <c r="B21" s="56">
        <f>IF(C21="","","New Year's Day (obs.)")</f>
        <v>0</v>
      </c>
      <c r="C21" s="57">
        <f>IF(WEEKDAY(DATE(CalYear+1,1,1))=7,DATE(CalYear,12,31),"")</f>
        <v>0</v>
      </c>
      <c r="D21" s="58">
        <f>IF(C21="","","Holiday")</f>
        <v>0</v>
      </c>
    </row>
    <row r="22" spans="2:4">
      <c r="B22" s="56" t="s">
        <v>50</v>
      </c>
      <c r="C22" s="57">
        <f>DATE(CalYear,2,14)</f>
        <v>0</v>
      </c>
      <c r="D22" s="58" t="s">
        <v>51</v>
      </c>
    </row>
    <row r="23" spans="2:4">
      <c r="B23" s="56" t="s">
        <v>52</v>
      </c>
      <c r="C23" s="57">
        <f>DATE(CalYear,3,1)+MOD(1-WEEKDAY(DATE(CalYear,3,1)),7)+7</f>
        <v>0</v>
      </c>
      <c r="D23" s="58" t="s">
        <v>51</v>
      </c>
    </row>
    <row r="24" spans="2:4">
      <c r="B24" s="56" t="s">
        <v>53</v>
      </c>
      <c r="C24" s="57">
        <f>DATE(CalYear,3,17)</f>
        <v>0</v>
      </c>
      <c r="D24" s="58" t="s">
        <v>51</v>
      </c>
    </row>
    <row r="25" spans="2:4">
      <c r="B25" s="56" t="s">
        <v>54</v>
      </c>
      <c r="C25" s="57">
        <f>FLOOR(DATE(CalYear,5,DAY(MINUTE(CalYear/38)/2+56)),7)-34</f>
        <v>0</v>
      </c>
      <c r="D25" s="58" t="s">
        <v>51</v>
      </c>
    </row>
    <row r="26" spans="2:4">
      <c r="B26" s="56" t="s">
        <v>55</v>
      </c>
      <c r="C26" s="57">
        <f>DATE(CalYear,5,1)+MOD(1-WEEKDAY(DATE(CalYear,5,1)),7)+7</f>
        <v>0</v>
      </c>
      <c r="D26" s="58" t="s">
        <v>51</v>
      </c>
    </row>
    <row r="27" spans="2:4">
      <c r="B27" s="56" t="s">
        <v>56</v>
      </c>
      <c r="C27" s="57">
        <f>DATE(CalYear,6,1)+MOD(1-WEEKDAY(DATE(CalYear,6,1)),7)+14</f>
        <v>0</v>
      </c>
      <c r="D27" s="58" t="s">
        <v>51</v>
      </c>
    </row>
    <row r="28" spans="2:4">
      <c r="B28" s="56" t="s">
        <v>57</v>
      </c>
      <c r="C28" s="57">
        <f>DATE(CalYear,10,31)</f>
        <v>0</v>
      </c>
      <c r="D28" s="58" t="s">
        <v>51</v>
      </c>
    </row>
    <row r="29" spans="2:4">
      <c r="B29" s="56" t="s">
        <v>58</v>
      </c>
      <c r="C29" s="57">
        <f>DATE(CalYear,11,1)+MOD(1-WEEKDAY(DATE(CalYear,11,1)),7)+0</f>
        <v>0</v>
      </c>
      <c r="D29" s="58" t="s">
        <v>51</v>
      </c>
    </row>
    <row r="30" spans="2:4">
      <c r="B30" s="56" t="s">
        <v>59</v>
      </c>
      <c r="C30" s="57">
        <f>DATE(CalYear,12,24)</f>
        <v>0</v>
      </c>
      <c r="D30" s="58" t="s">
        <v>51</v>
      </c>
    </row>
    <row r="31" spans="2:4">
      <c r="B31" s="56" t="s">
        <v>60</v>
      </c>
      <c r="C31" s="57">
        <f>DATE(CalYear,12,31)</f>
        <v>0</v>
      </c>
      <c r="D31" s="58" t="s">
        <v>51</v>
      </c>
    </row>
    <row r="32" spans="2:4">
      <c r="B32" s="56"/>
      <c r="C32" s="57"/>
      <c r="D32" s="58"/>
    </row>
    <row r="33" spans="2:4">
      <c r="B33" s="56"/>
      <c r="C33" s="57"/>
      <c r="D33" s="58"/>
    </row>
    <row r="34" spans="2:4">
      <c r="B34" s="56"/>
      <c r="C34" s="57"/>
      <c r="D34" s="58"/>
    </row>
    <row r="35" spans="2:4">
      <c r="B35" s="56"/>
      <c r="C35" s="57"/>
      <c r="D35" s="58"/>
    </row>
    <row r="36" spans="2:4">
      <c r="B36" s="56"/>
      <c r="C36" s="57"/>
      <c r="D36" s="58"/>
    </row>
    <row r="37" spans="2:4">
      <c r="B37" s="56"/>
      <c r="C37" s="57"/>
      <c r="D37" s="58"/>
    </row>
    <row r="38" spans="2:4">
      <c r="B38" s="56"/>
      <c r="C38" s="57"/>
      <c r="D38" s="58"/>
    </row>
    <row r="39" spans="2:4">
      <c r="B39" s="56"/>
      <c r="C39" s="57"/>
      <c r="D39" s="58"/>
    </row>
    <row r="40" spans="2:4">
      <c r="B40" s="56"/>
      <c r="C40" s="57"/>
      <c r="D40" s="58"/>
    </row>
    <row r="41" spans="2:4">
      <c r="B41" s="56"/>
      <c r="C41" s="57"/>
      <c r="D41" s="58"/>
    </row>
    <row r="42" spans="2:4">
      <c r="B42" s="56"/>
      <c r="C42" s="57"/>
      <c r="D42" s="58"/>
    </row>
    <row r="43" spans="2:4">
      <c r="B43" s="56"/>
      <c r="C43" s="57"/>
      <c r="D43" s="58"/>
    </row>
    <row r="44" spans="2:4">
      <c r="B44" s="56"/>
      <c r="C44" s="57"/>
      <c r="D44" s="58"/>
    </row>
    <row r="45" spans="2:4">
      <c r="B45" s="56"/>
      <c r="C45" s="57"/>
      <c r="D45" s="58"/>
    </row>
    <row r="46" spans="2:4">
      <c r="B46" s="56"/>
      <c r="C46" s="57"/>
      <c r="D46" s="58"/>
    </row>
    <row r="47" spans="2:4">
      <c r="B47" s="56"/>
      <c r="C47" s="57"/>
      <c r="D47" s="58"/>
    </row>
    <row r="48" spans="2:4">
      <c r="B48" s="56"/>
      <c r="C48" s="57"/>
      <c r="D48" s="58"/>
    </row>
    <row r="49" spans="2:4">
      <c r="B49" s="56"/>
      <c r="C49" s="57"/>
      <c r="D49" s="58"/>
    </row>
    <row r="50" spans="2:4">
      <c r="B50" s="56"/>
      <c r="C50" s="57"/>
      <c r="D50" s="58"/>
    </row>
    <row r="51" spans="2:4">
      <c r="B51" s="56"/>
      <c r="C51" s="57"/>
      <c r="D51" s="58"/>
    </row>
    <row r="52" spans="2:4">
      <c r="B52" s="56"/>
      <c r="C52" s="57"/>
      <c r="D52" s="58"/>
    </row>
    <row r="53" spans="2:4">
      <c r="B53" s="56"/>
      <c r="C53" s="57"/>
      <c r="D53" s="58"/>
    </row>
    <row r="54" spans="2:4">
      <c r="B54" s="56"/>
      <c r="C54" s="57"/>
      <c r="D54" s="58"/>
    </row>
    <row r="55" spans="2:4">
      <c r="B55" s="56"/>
      <c r="C55" s="57"/>
      <c r="D55" s="58"/>
    </row>
    <row r="56" spans="2:4">
      <c r="B56" s="56"/>
      <c r="C56" s="57"/>
      <c r="D56" s="58"/>
    </row>
    <row r="57" spans="2:4">
      <c r="B57" s="56"/>
      <c r="C57" s="57"/>
      <c r="D57" s="58"/>
    </row>
    <row r="58" spans="2:4">
      <c r="B58" s="56"/>
      <c r="C58" s="57"/>
      <c r="D58" s="58"/>
    </row>
    <row r="59" spans="2:4">
      <c r="B59" s="56"/>
      <c r="C59" s="57"/>
      <c r="D59" s="58"/>
    </row>
    <row r="60" spans="2:4">
      <c r="B60" s="56"/>
      <c r="C60" s="57"/>
      <c r="D60" s="58"/>
    </row>
  </sheetData>
  <dataValidations count="2">
    <dataValidation type="list" errorStyle="information" allowBlank="1" showInputMessage="1" showErrorMessage="1" error="Pick a type, or type your own." sqref="D6:D60">
      <formula1>"Holiday,Observance,Personal,Work,School"</formula1>
    </dataValidation>
    <dataValidation type="date" operator="greaterThan" errorStyle="warning" allowBlank="1" showInputMessage="1" showErrorMessage="1" error="Enter a date, e.g. 2027-03-14" sqref="C6:C60">
      <formula1>1</formula1>
    </dataValidation>
  </dataValidations>
  <printOptions horizontalCentered="1"/>
  <pageMargins left="0.4" right="0.4" top="0.4" bottom="0.4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PTO 2027</vt:lpstr>
      <vt:lpstr>Setup</vt:lpstr>
      <vt:lpstr>Holidays</vt:lpstr>
      <vt:lpstr>CalYear</vt:lpstr>
      <vt:lpstr>CodeBucket</vt:lpstr>
      <vt:lpstr>CodeDays</vt:lpstr>
      <vt:lpstr>Codes</vt:lpstr>
      <vt:lpstr>Holidays!Print_Area</vt:lpstr>
      <vt:lpstr>'PTO 2027'!Print_Area</vt:lpstr>
      <vt:lpstr>Setup!Print_Area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PTO Tracker</dc:title>
  <dc:creator>niftyshelf.com</dc:creator>
  <dc:description>Free personal PTO tracker from niftyshelf.com</dc:description>
  <cp:lastModifiedBy>niftyshelf.com</cp:lastModifiedBy>
  <dcterms:created xsi:type="dcterms:W3CDTF">2026-10-21T22:52:36Z</dcterms:created>
  <dcterms:modified xsi:type="dcterms:W3CDTF">2026-10-21T22:52:36Z</dcterms:modified>
</cp:coreProperties>
</file>