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" sheetId="1" state="visible" r:id="rId1"/>
    <sheet xmlns:r="http://schemas.openxmlformats.org/officeDocument/2006/relationships" name="Monthly Summary" sheetId="2" state="visible" r:id="rId2"/>
    <sheet xmlns:r="http://schemas.openxmlformats.org/officeDocument/2006/relationships" name="Fees &amp; Settings" sheetId="3" state="visible" r:id="rId3"/>
    <sheet xmlns:r="http://schemas.openxmlformats.org/officeDocument/2006/relationships" name="How to use" sheetId="4" state="visible" r:id="rId4"/>
  </sheets>
  <definedNames>
    <definedName name="_xlnm.Print_Titles" localSheetId="0">'Sales'!$9:$9</definedName>
    <definedName name="_xlnm.Print_Area" localSheetId="0">'Sales'!$A$1:$Q$511</definedName>
    <definedName name="_xlnm.Print_Area" localSheetId="1">'Monthly Summary'!$A$1:$J$37</definedName>
    <definedName name="_xlnm.Print_Area" localSheetId="2">'Fees &amp; Settings'!$A$1:$E$14</definedName>
    <definedName name="_xlnm.Print_Area" localSheetId="3">'How to use'!$A$1:$C$16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0.0%"/>
    <numFmt numFmtId="166" formatCode="yyyy-mm-dd"/>
    <numFmt numFmtId="167" formatCode="m/d/yy"/>
    <numFmt numFmtId="168" formatCode="&quot;$&quot;#,##0.00;-&quot;$&quot;#,##0.00;&quot;–&quot;"/>
    <numFmt numFmtId="169" formatCode="0;-0;&quot;–&quot;"/>
  </numFmts>
  <fonts count="22">
    <font>
      <name val="Calibri"/>
      <family val="2"/>
      <color theme="1"/>
      <sz val="11"/>
      <scheme val="minor"/>
    </font>
    <font>
      <name val="Arial"/>
      <b val="1"/>
      <color rgb="00111827"/>
      <sz val="20"/>
    </font>
    <font>
      <name val="Arial"/>
      <color rgb="006B7280"/>
      <sz val="9"/>
    </font>
    <font>
      <name val="Arial"/>
      <b val="1"/>
      <color rgb="00FFFFFF"/>
      <sz val="8"/>
    </font>
    <font>
      <name val="Arial"/>
      <color rgb="00111827"/>
      <sz val="10"/>
    </font>
    <font>
      <name val="Arial"/>
      <b val="1"/>
      <color rgb="00111827"/>
      <sz val="10"/>
    </font>
    <font>
      <name val="Arial"/>
      <b val="1"/>
      <color rgb="00111827"/>
      <sz val="22"/>
    </font>
    <font>
      <name val="Arial"/>
      <b val="1"/>
      <color rgb="006B7280"/>
      <sz val="7"/>
    </font>
    <font>
      <name val="Arial"/>
      <b val="1"/>
      <color rgb="00111827"/>
      <sz val="18"/>
    </font>
    <font>
      <name val="Arial"/>
      <b val="1"/>
      <color rgb="00B45309"/>
      <sz val="18"/>
    </font>
    <font>
      <name val="Arial"/>
      <b val="1"/>
      <color rgb="00BE185D"/>
      <sz val="18"/>
    </font>
    <font>
      <name val="Arial"/>
      <color rgb="00111827"/>
      <sz val="9"/>
    </font>
    <font>
      <name val="Arial"/>
      <color rgb="00374151"/>
      <sz val="9"/>
    </font>
    <font>
      <name val="Arial"/>
      <b val="1"/>
      <color rgb="00111827"/>
      <sz val="9"/>
    </font>
    <font>
      <name val="Arial"/>
      <color rgb="00B45309"/>
      <sz val="9"/>
    </font>
    <font>
      <name val="Arial"/>
      <b val="1"/>
      <color rgb="00BE185D"/>
      <sz val="10"/>
    </font>
    <font>
      <name val="Arial"/>
      <color rgb="009CA3AF"/>
      <sz val="7"/>
    </font>
    <font>
      <name val="Arial"/>
      <b val="1"/>
      <color rgb="00FFFFFF"/>
      <sz val="10"/>
    </font>
    <font>
      <name val="Arial"/>
      <b val="1"/>
      <color rgb="00111827"/>
      <sz val="16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111827"/>
        <bgColor rgb="00111827"/>
      </patternFill>
    </fill>
    <fill>
      <patternFill patternType="solid">
        <fgColor rgb="00F4F7FD"/>
        <bgColor rgb="00F4F7FD"/>
      </patternFill>
    </fill>
    <fill>
      <patternFill patternType="solid">
        <fgColor rgb="00F7F8FA"/>
        <bgColor rgb="00F7F8FA"/>
      </patternFill>
    </fill>
  </fills>
  <borders count="5">
    <border>
      <left/>
      <right/>
      <top/>
      <bottom/>
      <diagonal/>
    </border>
    <border>
      <bottom style="thin">
        <color rgb="00E5E7EB"/>
      </bottom>
    </border>
    <border>
      <top style="medium">
        <color rgb="00111827"/>
      </top>
    </border>
    <border>
      <top style="medium">
        <color rgb="00B45309"/>
      </top>
    </border>
    <border>
      <top style="medium">
        <color rgb="00BE185D"/>
      </top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6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7" fillId="4" borderId="2" applyAlignment="1" pivotButton="0" quotePrefix="0" xfId="0">
      <alignment vertical="center" indent="1"/>
    </xf>
    <xf numFmtId="0" fontId="0" fillId="4" borderId="2" pivotButton="0" quotePrefix="0" xfId="0"/>
    <xf numFmtId="0" fontId="7" fillId="4" borderId="3" applyAlignment="1" pivotButton="0" quotePrefix="0" xfId="0">
      <alignment vertical="center" indent="1"/>
    </xf>
    <xf numFmtId="0" fontId="0" fillId="4" borderId="3" pivotButton="0" quotePrefix="0" xfId="0"/>
    <xf numFmtId="0" fontId="7" fillId="4" borderId="4" applyAlignment="1" pivotButton="0" quotePrefix="0" xfId="0">
      <alignment vertical="center" indent="1"/>
    </xf>
    <xf numFmtId="0" fontId="0" fillId="4" borderId="4" pivotButton="0" quotePrefix="0" xfId="0"/>
    <xf numFmtId="1" fontId="8" fillId="4" borderId="0" applyAlignment="1" pivotButton="0" quotePrefix="0" xfId="0">
      <alignment horizontal="left" vertical="center" indent="1"/>
    </xf>
    <xf numFmtId="0" fontId="0" fillId="4" borderId="0" pivotButton="0" quotePrefix="0" xfId="0"/>
    <xf numFmtId="164" fontId="8" fillId="4" borderId="0" applyAlignment="1" pivotButton="0" quotePrefix="0" xfId="0">
      <alignment horizontal="left" vertical="center" indent="1"/>
    </xf>
    <xf numFmtId="164" fontId="9" fillId="4" borderId="0" applyAlignment="1" pivotButton="0" quotePrefix="0" xfId="0">
      <alignment horizontal="left" vertical="center" indent="1"/>
    </xf>
    <xf numFmtId="164" fontId="10" fillId="4" borderId="0" applyAlignment="1" pivotButton="0" quotePrefix="0" xfId="0">
      <alignment horizontal="left" vertical="center" indent="1"/>
    </xf>
    <xf numFmtId="165" fontId="8" fillId="4" borderId="0" applyAlignment="1" pivotButton="0" quotePrefix="0" xfId="0">
      <alignment horizontal="left" vertical="center" indent="1"/>
    </xf>
    <xf numFmtId="0" fontId="3" fillId="2" borderId="0" applyAlignment="1" pivotButton="0" quotePrefix="0" xfId="0">
      <alignment horizontal="left" vertical="center" wrapText="1" indent="1"/>
    </xf>
    <xf numFmtId="0" fontId="3" fillId="2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right" vertical="center" wrapText="1" indent="1"/>
    </xf>
    <xf numFmtId="167" fontId="11" fillId="0" borderId="1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left" vertical="center" indent="1"/>
    </xf>
    <xf numFmtId="0" fontId="11" fillId="0" borderId="1" applyAlignment="1" pivotButton="0" quotePrefix="0" xfId="0">
      <alignment horizontal="left" vertical="center" indent="1"/>
    </xf>
    <xf numFmtId="0" fontId="11" fillId="0" borderId="1" applyAlignment="1" pivotButton="0" quotePrefix="0" xfId="0">
      <alignment horizontal="center" vertical="center"/>
    </xf>
    <xf numFmtId="168" fontId="12" fillId="0" borderId="1" applyAlignment="1" pivotButton="0" quotePrefix="0" xfId="0">
      <alignment horizontal="right" vertical="center" indent="1"/>
    </xf>
    <xf numFmtId="164" fontId="13" fillId="0" borderId="1" applyAlignment="1" pivotButton="0" quotePrefix="0" xfId="0">
      <alignment horizontal="right" vertical="center" indent="1"/>
    </xf>
    <xf numFmtId="164" fontId="14" fillId="0" borderId="1" applyAlignment="1" pivotButton="0" quotePrefix="0" xfId="0">
      <alignment horizontal="right" vertical="center" indent="1"/>
    </xf>
    <xf numFmtId="164" fontId="15" fillId="0" borderId="1" applyAlignment="1" pivotButton="0" quotePrefix="0" xfId="0">
      <alignment horizontal="right" vertical="center" indent="1"/>
    </xf>
    <xf numFmtId="9" fontId="11" fillId="0" borderId="1" applyAlignment="1" pivotButton="0" quotePrefix="0" xfId="0">
      <alignment horizontal="center" vertical="center"/>
    </xf>
    <xf numFmtId="0" fontId="16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5" fillId="0" borderId="1" applyAlignment="1" pivotButton="0" quotePrefix="0" xfId="0">
      <alignment horizontal="left" vertical="center" indent="1"/>
    </xf>
    <xf numFmtId="169" fontId="4" fillId="0" borderId="1" applyAlignment="1" pivotButton="0" quotePrefix="0" xfId="0">
      <alignment horizontal="center" vertical="center"/>
    </xf>
    <xf numFmtId="168" fontId="4" fillId="0" borderId="1" applyAlignment="1" pivotButton="0" quotePrefix="0" xfId="0">
      <alignment horizontal="right" vertical="center" indent="1"/>
    </xf>
    <xf numFmtId="168" fontId="15" fillId="0" borderId="1" applyAlignment="1" pivotButton="0" quotePrefix="0" xfId="0">
      <alignment horizontal="right" vertical="center" indent="1"/>
    </xf>
    <xf numFmtId="9" fontId="4" fillId="0" borderId="1" applyAlignment="1" pivotButton="0" quotePrefix="0" xfId="0">
      <alignment horizontal="center" vertical="center"/>
    </xf>
    <xf numFmtId="0" fontId="17" fillId="2" borderId="0" applyAlignment="1" pivotButton="0" quotePrefix="0" xfId="0">
      <alignment vertical="center" indent="1"/>
    </xf>
    <xf numFmtId="1" fontId="17" fillId="2" borderId="0" applyAlignment="1" pivotButton="0" quotePrefix="0" xfId="0">
      <alignment horizontal="center" vertical="center"/>
    </xf>
    <xf numFmtId="164" fontId="17" fillId="2" borderId="0" applyAlignment="1" pivotButton="0" quotePrefix="0" xfId="0">
      <alignment horizontal="right" vertical="center" indent="1"/>
    </xf>
    <xf numFmtId="9" fontId="17" fillId="2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164" fontId="5" fillId="0" borderId="0" applyAlignment="1" pivotButton="0" quotePrefix="0" xfId="0">
      <alignment horizontal="right" vertical="center" indent="1"/>
    </xf>
    <xf numFmtId="0" fontId="4" fillId="0" borderId="1" applyAlignment="1" pivotButton="0" quotePrefix="0" xfId="0">
      <alignment vertical="center"/>
    </xf>
    <xf numFmtId="10" fontId="5" fillId="3" borderId="0" applyAlignment="1" pivotButton="0" quotePrefix="0" xfId="0">
      <alignment horizontal="right" vertical="center" indent="1"/>
    </xf>
    <xf numFmtId="0" fontId="2" fillId="0" borderId="1" applyAlignment="1" pivotButton="0" quotePrefix="0" xfId="0">
      <alignment vertical="center"/>
    </xf>
    <xf numFmtId="164" fontId="5" fillId="3" borderId="0" applyAlignment="1" pivotButton="0" quotePrefix="0" xfId="0">
      <alignment horizontal="right" vertical="center" indent="1"/>
    </xf>
    <xf numFmtId="9" fontId="5" fillId="3" borderId="0" applyAlignment="1" pivotButton="0" quotePrefix="0" xfId="0">
      <alignment horizontal="right" vertical="center" indent="1"/>
    </xf>
    <xf numFmtId="0" fontId="18" fillId="0" borderId="0" applyAlignment="1" pivotButton="0" quotePrefix="0" xfId="0">
      <alignment vertical="center"/>
    </xf>
    <xf numFmtId="0" fontId="15" fillId="0" borderId="0" applyAlignment="1" pivotButton="0" quotePrefix="0" xfId="0">
      <alignment horizontal="right" vertical="top" indent="1"/>
    </xf>
    <xf numFmtId="0" fontId="19" fillId="0" borderId="0" applyAlignment="1" pivotButton="0" quotePrefix="0" xfId="0">
      <alignment vertical="top" wrapText="1"/>
    </xf>
    <xf numFmtId="0" fontId="20" fillId="3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21" fillId="0" borderId="0" applyAlignment="1" pivotButton="0" quotePrefix="0" xfId="0">
      <alignment vertical="center"/>
    </xf>
  </cellXfs>
  <cellStyles count="1">
    <cellStyle name="Normal" xfId="0" builtinId="0" hidden="0"/>
  </cellStyles>
  <dxfs count="1">
    <dxf>
      <font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profit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 Summary'!H5</f>
            </strRef>
          </tx>
          <spPr>
            <a:solidFill xmlns:a="http://schemas.openxmlformats.org/drawingml/2006/main">
              <a:srgbClr val="BE185D"/>
            </a:solidFill>
            <a:ln xmlns:a="http://schemas.openxmlformats.org/drawingml/2006/main">
              <a:solidFill>
                <a:srgbClr val="BE185D"/>
              </a:solidFill>
              <a:prstDash val="solid"/>
            </a:ln>
          </spPr>
          <cat>
            <numRef>
              <f>'Monthly Summary'!$B$6:$B$17</f>
            </numRef>
          </cat>
          <val>
            <numRef>
              <f>'Monthly Summary'!$H$6:$H$17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21</row>
      <rowOff>0</rowOff>
    </from>
    <ext cx="63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P511"/>
  <sheetViews>
    <sheetView showGridLines="0"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0" customWidth="1" min="2" max="2"/>
    <col width="11" customWidth="1" min="3" max="3"/>
    <col width="26" customWidth="1" min="4" max="4"/>
    <col width="6" customWidth="1" min="5" max="5"/>
    <col width="11" customWidth="1" min="6" max="6"/>
    <col width="10" customWidth="1" min="7" max="7"/>
    <col width="11" customWidth="1" min="8" max="8"/>
    <col width="10" customWidth="1" min="9" max="9"/>
    <col width="10" customWidth="1" min="10" max="10"/>
    <col width="6" customWidth="1" min="11" max="11"/>
    <col width="10" customWidth="1" min="12" max="12"/>
    <col width="11" customWidth="1" min="13" max="13"/>
    <col width="11" customWidth="1" min="14" max="14"/>
    <col width="11" customWidth="1" min="15" max="15"/>
    <col width="9" customWidth="1" min="16" max="16"/>
    <col width="2.5" customWidth="1" min="17" max="17"/>
  </cols>
  <sheetData>
    <row r="2" ht="34" customHeight="1">
      <c r="B2" s="1" t="inlineStr">
        <is>
          <t>Online Shop Profit Tracker</t>
        </is>
      </c>
    </row>
    <row r="3">
      <c r="B3" s="2" t="inlineStr">
        <is>
          <t>Log each order — fees, shipping and material costs come off automatically so you see your real profit.</t>
        </is>
      </c>
    </row>
    <row r="5" ht="18" customHeight="1">
      <c r="B5" s="3" t="inlineStr">
        <is>
          <t>ORDERS</t>
        </is>
      </c>
      <c r="C5" s="4" t="n"/>
      <c r="D5" s="3" t="inlineStr">
        <is>
          <t>REVENUE</t>
        </is>
      </c>
      <c r="E5" s="4" t="n"/>
      <c r="F5" s="5" t="inlineStr">
        <is>
          <t>FEES</t>
        </is>
      </c>
      <c r="G5" s="6" t="n"/>
      <c r="H5" s="6" t="n"/>
      <c r="I5" s="7" t="inlineStr">
        <is>
          <t>NET PROFIT</t>
        </is>
      </c>
      <c r="J5" s="8" t="n"/>
      <c r="K5" s="8" t="n"/>
      <c r="L5" s="8" t="n"/>
      <c r="M5" s="3" t="inlineStr">
        <is>
          <t>PROFIT MARGIN</t>
        </is>
      </c>
      <c r="N5" s="4" t="n"/>
      <c r="O5" s="4" t="n"/>
      <c r="P5" s="4" t="n"/>
    </row>
    <row r="6" ht="30" customHeight="1">
      <c r="B6" s="9">
        <f>COUNT($B$10:$B$509)</f>
        <v/>
      </c>
      <c r="C6" s="10" t="n"/>
      <c r="D6" s="11">
        <f>SUM($H$10:$H$509)</f>
        <v/>
      </c>
      <c r="E6" s="10" t="n"/>
      <c r="F6" s="12">
        <f>SUM($I$10:$I$509)</f>
        <v/>
      </c>
      <c r="G6" s="10" t="n"/>
      <c r="H6" s="10" t="n"/>
      <c r="I6" s="13">
        <f>SUM($O$10:$O$509)</f>
        <v/>
      </c>
      <c r="J6" s="10" t="n"/>
      <c r="K6" s="10" t="n"/>
      <c r="L6" s="10" t="n"/>
      <c r="M6" s="14">
        <f>IF(SUM($H$10:$H$509)=0,0,SUM($O$10:$O$509)/SUM($H$10:$H$509))</f>
        <v/>
      </c>
      <c r="N6" s="10" t="n"/>
      <c r="O6" s="10" t="n"/>
      <c r="P6" s="10" t="n"/>
    </row>
    <row r="9" ht="28" customHeight="1">
      <c r="B9" s="15" t="inlineStr">
        <is>
          <t>DATE</t>
        </is>
      </c>
      <c r="C9" s="15" t="inlineStr">
        <is>
          <t>ORDER #</t>
        </is>
      </c>
      <c r="D9" s="15" t="inlineStr">
        <is>
          <t>ITEM</t>
        </is>
      </c>
      <c r="E9" s="16" t="inlineStr">
        <is>
          <t>QTY</t>
        </is>
      </c>
      <c r="F9" s="17" t="inlineStr">
        <is>
          <t>ITEM PRICE</t>
        </is>
      </c>
      <c r="G9" s="17" t="inlineStr">
        <is>
          <t>SHIPPING CHARGED</t>
        </is>
      </c>
      <c r="H9" s="17" t="inlineStr">
        <is>
          <t>ORDER TOTAL</t>
        </is>
      </c>
      <c r="I9" s="17" t="inlineStr">
        <is>
          <t>FEES</t>
        </is>
      </c>
      <c r="J9" s="17" t="inlineStr">
        <is>
          <t>SHIPPING COST</t>
        </is>
      </c>
      <c r="K9" s="16" t="inlineStr">
        <is>
          <t>AD SALE</t>
        </is>
      </c>
      <c r="L9" s="17" t="inlineStr">
        <is>
          <t>MATERIALS</t>
        </is>
      </c>
      <c r="M9" s="17" t="inlineStr">
        <is>
          <t>PACKAGING</t>
        </is>
      </c>
      <c r="N9" s="17" t="inlineStr">
        <is>
          <t>OTHER COSTS</t>
        </is>
      </c>
      <c r="O9" s="17" t="inlineStr">
        <is>
          <t>NET PROFIT</t>
        </is>
      </c>
      <c r="P9" s="16" t="inlineStr">
        <is>
          <t>MARGIN</t>
        </is>
      </c>
    </row>
    <row r="10" ht="19" customHeight="1">
      <c r="B10" s="18" t="n">
        <v>46390</v>
      </c>
      <c r="C10" s="19" t="inlineStr">
        <is>
          <t>1042</t>
        </is>
      </c>
      <c r="D10" s="20" t="inlineStr">
        <is>
          <t>Ceramic mug — speckled</t>
        </is>
      </c>
      <c r="E10" s="21" t="n">
        <v>2</v>
      </c>
      <c r="F10" s="22" t="n">
        <v>56</v>
      </c>
      <c r="G10" s="22" t="n">
        <v>6.5</v>
      </c>
      <c r="H10" s="23">
        <f>IF(AND(F10="",G10=""),"",N(F10)+N(G10))</f>
        <v/>
      </c>
      <c r="I10" s="24">
        <f>IF(H10="","",ROUND(H10*('Fees &amp; Settings'!$C$6+'Fees &amp; Settings'!$C$7)+'Fees &amp; Settings'!$C$8+N(E10)*'Fees &amp; Settings'!$C$9+IF(K10="Y",H10*'Fees &amp; Settings'!$C$10,0),2))</f>
        <v/>
      </c>
      <c r="J10" s="22" t="n">
        <v>7.9</v>
      </c>
      <c r="K10" s="21" t="inlineStr">
        <is>
          <t>N</t>
        </is>
      </c>
      <c r="L10" s="22" t="n">
        <v>9.199999999999999</v>
      </c>
      <c r="M10" s="22" t="n">
        <v>1.1</v>
      </c>
      <c r="N10" s="22" t="n">
        <v>0</v>
      </c>
      <c r="O10" s="25">
        <f>IF(H10="","",H10-I10-N(J10)-N(L10)-N(M10)-N(N10))</f>
        <v/>
      </c>
      <c r="P10" s="26">
        <f>IF(OR(H10="",N(H10)=0),"",O10/H10)</f>
        <v/>
      </c>
    </row>
    <row r="11" ht="19" customHeight="1">
      <c r="B11" s="18" t="n">
        <v>46392</v>
      </c>
      <c r="C11" s="19" t="inlineStr">
        <is>
          <t>1043</t>
        </is>
      </c>
      <c r="D11" s="20" t="inlineStr">
        <is>
          <t>Serving bowl</t>
        </is>
      </c>
      <c r="E11" s="21" t="n">
        <v>1</v>
      </c>
      <c r="F11" s="22" t="n">
        <v>64</v>
      </c>
      <c r="G11" s="22" t="n">
        <v>8.949999999999999</v>
      </c>
      <c r="H11" s="23">
        <f>IF(AND(F11="",G11=""),"",N(F11)+N(G11))</f>
        <v/>
      </c>
      <c r="I11" s="24">
        <f>IF(H11="","",ROUND(H11*('Fees &amp; Settings'!$C$6+'Fees &amp; Settings'!$C$7)+'Fees &amp; Settings'!$C$8+N(E11)*'Fees &amp; Settings'!$C$9+IF(K11="Y",H11*'Fees &amp; Settings'!$C$10,0),2))</f>
        <v/>
      </c>
      <c r="J11" s="22" t="n">
        <v>10.4</v>
      </c>
      <c r="K11" s="21" t="inlineStr">
        <is>
          <t>Y</t>
        </is>
      </c>
      <c r="L11" s="22" t="n">
        <v>12.5</v>
      </c>
      <c r="M11" s="22" t="n">
        <v>1.6</v>
      </c>
      <c r="N11" s="22" t="n">
        <v>0</v>
      </c>
      <c r="O11" s="25">
        <f>IF(H11="","",H11-I11-N(J11)-N(L11)-N(M11)-N(N11))</f>
        <v/>
      </c>
      <c r="P11" s="26">
        <f>IF(OR(H11="",N(H11)=0),"",O11/H11)</f>
        <v/>
      </c>
    </row>
    <row r="12" ht="19" customHeight="1">
      <c r="B12" s="18" t="n">
        <v>46396</v>
      </c>
      <c r="C12" s="19" t="inlineStr">
        <is>
          <t>1044</t>
        </is>
      </c>
      <c r="D12" s="20" t="inlineStr">
        <is>
          <t>Planter set of 3</t>
        </is>
      </c>
      <c r="E12" s="21" t="n">
        <v>1</v>
      </c>
      <c r="F12" s="22" t="n">
        <v>72</v>
      </c>
      <c r="G12" s="22" t="n">
        <v>9.5</v>
      </c>
      <c r="H12" s="23">
        <f>IF(AND(F12="",G12=""),"",N(F12)+N(G12))</f>
        <v/>
      </c>
      <c r="I12" s="24">
        <f>IF(H12="","",ROUND(H12*('Fees &amp; Settings'!$C$6+'Fees &amp; Settings'!$C$7)+'Fees &amp; Settings'!$C$8+N(E12)*'Fees &amp; Settings'!$C$9+IF(K12="Y",H12*'Fees &amp; Settings'!$C$10,0),2))</f>
        <v/>
      </c>
      <c r="J12" s="22" t="n">
        <v>11.85</v>
      </c>
      <c r="K12" s="21" t="inlineStr">
        <is>
          <t>N</t>
        </is>
      </c>
      <c r="L12" s="22" t="n">
        <v>15</v>
      </c>
      <c r="M12" s="22" t="n">
        <v>2.2</v>
      </c>
      <c r="N12" s="22" t="n">
        <v>0</v>
      </c>
      <c r="O12" s="25">
        <f>IF(H12="","",H12-I12-N(J12)-N(L12)-N(M12)-N(N12))</f>
        <v/>
      </c>
      <c r="P12" s="26">
        <f>IF(OR(H12="",N(H12)=0),"",O12/H12)</f>
        <v/>
      </c>
    </row>
    <row r="13" ht="19" customHeight="1">
      <c r="B13" s="18" t="n">
        <v>46401</v>
      </c>
      <c r="C13" s="19" t="inlineStr">
        <is>
          <t>1045</t>
        </is>
      </c>
      <c r="D13" s="20" t="inlineStr">
        <is>
          <t>Ceramic mug — speckled</t>
        </is>
      </c>
      <c r="E13" s="21" t="n">
        <v>1</v>
      </c>
      <c r="F13" s="22" t="n">
        <v>28</v>
      </c>
      <c r="G13" s="22" t="n">
        <v>5.5</v>
      </c>
      <c r="H13" s="23">
        <f>IF(AND(F13="",G13=""),"",N(F13)+N(G13))</f>
        <v/>
      </c>
      <c r="I13" s="24">
        <f>IF(H13="","",ROUND(H13*('Fees &amp; Settings'!$C$6+'Fees &amp; Settings'!$C$7)+'Fees &amp; Settings'!$C$8+N(E13)*'Fees &amp; Settings'!$C$9+IF(K13="Y",H13*'Fees &amp; Settings'!$C$10,0),2))</f>
        <v/>
      </c>
      <c r="J13" s="22" t="n">
        <v>6.1</v>
      </c>
      <c r="K13" s="21" t="inlineStr">
        <is>
          <t>N</t>
        </is>
      </c>
      <c r="L13" s="22" t="n">
        <v>4.6</v>
      </c>
      <c r="M13" s="22" t="n">
        <v>0.8</v>
      </c>
      <c r="N13" s="22" t="n">
        <v>0</v>
      </c>
      <c r="O13" s="25">
        <f>IF(H13="","",H13-I13-N(J13)-N(L13)-N(M13)-N(N13))</f>
        <v/>
      </c>
      <c r="P13" s="26">
        <f>IF(OR(H13="",N(H13)=0),"",O13/H13)</f>
        <v/>
      </c>
    </row>
    <row r="14" ht="19" customHeight="1">
      <c r="B14" s="18" t="n">
        <v>46409</v>
      </c>
      <c r="C14" s="19" t="inlineStr">
        <is>
          <t>1046</t>
        </is>
      </c>
      <c r="D14" s="20" t="inlineStr">
        <is>
          <t>Custom name mug</t>
        </is>
      </c>
      <c r="E14" s="21" t="n">
        <v>4</v>
      </c>
      <c r="F14" s="22" t="n">
        <v>136</v>
      </c>
      <c r="G14" s="22" t="n">
        <v>0</v>
      </c>
      <c r="H14" s="23">
        <f>IF(AND(F14="",G14=""),"",N(F14)+N(G14))</f>
        <v/>
      </c>
      <c r="I14" s="24">
        <f>IF(H14="","",ROUND(H14*('Fees &amp; Settings'!$C$6+'Fees &amp; Settings'!$C$7)+'Fees &amp; Settings'!$C$8+N(E14)*'Fees &amp; Settings'!$C$9+IF(K14="Y",H14*'Fees &amp; Settings'!$C$10,0),2))</f>
        <v/>
      </c>
      <c r="J14" s="22" t="n">
        <v>14.2</v>
      </c>
      <c r="K14" s="21" t="inlineStr">
        <is>
          <t>Y</t>
        </is>
      </c>
      <c r="L14" s="22" t="n">
        <v>22</v>
      </c>
      <c r="M14" s="22" t="n">
        <v>3</v>
      </c>
      <c r="N14" s="22" t="n">
        <v>5</v>
      </c>
      <c r="O14" s="25">
        <f>IF(H14="","",H14-I14-N(J14)-N(L14)-N(M14)-N(N14))</f>
        <v/>
      </c>
      <c r="P14" s="26">
        <f>IF(OR(H14="",N(H14)=0),"",O14/H14)</f>
        <v/>
      </c>
    </row>
    <row r="15" ht="19" customHeight="1">
      <c r="B15" s="18" t="n">
        <v>46420</v>
      </c>
      <c r="C15" s="19" t="inlineStr">
        <is>
          <t>1047</t>
        </is>
      </c>
      <c r="D15" s="20" t="inlineStr">
        <is>
          <t>Serving bowl</t>
        </is>
      </c>
      <c r="E15" s="21" t="n">
        <v>2</v>
      </c>
      <c r="F15" s="22" t="n">
        <v>128</v>
      </c>
      <c r="G15" s="22" t="n">
        <v>12</v>
      </c>
      <c r="H15" s="23">
        <f>IF(AND(F15="",G15=""),"",N(F15)+N(G15))</f>
        <v/>
      </c>
      <c r="I15" s="24">
        <f>IF(H15="","",ROUND(H15*('Fees &amp; Settings'!$C$6+'Fees &amp; Settings'!$C$7)+'Fees &amp; Settings'!$C$8+N(E15)*'Fees &amp; Settings'!$C$9+IF(K15="Y",H15*'Fees &amp; Settings'!$C$10,0),2))</f>
        <v/>
      </c>
      <c r="J15" s="22" t="n">
        <v>16.8</v>
      </c>
      <c r="K15" s="21" t="inlineStr">
        <is>
          <t>N</t>
        </is>
      </c>
      <c r="L15" s="22" t="n">
        <v>25</v>
      </c>
      <c r="M15" s="22" t="n">
        <v>3.2</v>
      </c>
      <c r="N15" s="22" t="n">
        <v>0</v>
      </c>
      <c r="O15" s="25">
        <f>IF(H15="","",H15-I15-N(J15)-N(L15)-N(M15)-N(N15))</f>
        <v/>
      </c>
      <c r="P15" s="26">
        <f>IF(OR(H15="",N(H15)=0),"",O15/H15)</f>
        <v/>
      </c>
    </row>
    <row r="16" ht="19" customHeight="1">
      <c r="B16" s="18" t="n">
        <v>46429</v>
      </c>
      <c r="C16" s="19" t="inlineStr">
        <is>
          <t>1048</t>
        </is>
      </c>
      <c r="D16" s="20" t="inlineStr">
        <is>
          <t>Gift set — mug + coaster</t>
        </is>
      </c>
      <c r="E16" s="21" t="n">
        <v>3</v>
      </c>
      <c r="F16" s="22" t="n">
        <v>129</v>
      </c>
      <c r="G16" s="22" t="n">
        <v>9</v>
      </c>
      <c r="H16" s="23">
        <f>IF(AND(F16="",G16=""),"",N(F16)+N(G16))</f>
        <v/>
      </c>
      <c r="I16" s="24">
        <f>IF(H16="","",ROUND(H16*('Fees &amp; Settings'!$C$6+'Fees &amp; Settings'!$C$7)+'Fees &amp; Settings'!$C$8+N(E16)*'Fees &amp; Settings'!$C$9+IF(K16="Y",H16*'Fees &amp; Settings'!$C$10,0),2))</f>
        <v/>
      </c>
      <c r="J16" s="22" t="n">
        <v>15.5</v>
      </c>
      <c r="K16" s="21" t="inlineStr">
        <is>
          <t>N</t>
        </is>
      </c>
      <c r="L16" s="22" t="n">
        <v>24.6</v>
      </c>
      <c r="M16" s="22" t="n">
        <v>4.5</v>
      </c>
      <c r="N16" s="22" t="n">
        <v>0</v>
      </c>
      <c r="O16" s="25">
        <f>IF(H16="","",H16-I16-N(J16)-N(L16)-N(M16)-N(N16))</f>
        <v/>
      </c>
      <c r="P16" s="26">
        <f>IF(OR(H16="",N(H16)=0),"",O16/H16)</f>
        <v/>
      </c>
    </row>
    <row r="17" ht="19" customHeight="1">
      <c r="B17" s="18" t="n">
        <v>46438</v>
      </c>
      <c r="C17" s="19" t="inlineStr">
        <is>
          <t>1049</t>
        </is>
      </c>
      <c r="D17" s="20" t="inlineStr">
        <is>
          <t>Planter set of 3</t>
        </is>
      </c>
      <c r="E17" s="21" t="n">
        <v>2</v>
      </c>
      <c r="F17" s="22" t="n">
        <v>144</v>
      </c>
      <c r="G17" s="22" t="n">
        <v>11</v>
      </c>
      <c r="H17" s="23">
        <f>IF(AND(F17="",G17=""),"",N(F17)+N(G17))</f>
        <v/>
      </c>
      <c r="I17" s="24">
        <f>IF(H17="","",ROUND(H17*('Fees &amp; Settings'!$C$6+'Fees &amp; Settings'!$C$7)+'Fees &amp; Settings'!$C$8+N(E17)*'Fees &amp; Settings'!$C$9+IF(K17="Y",H17*'Fees &amp; Settings'!$C$10,0),2))</f>
        <v/>
      </c>
      <c r="J17" s="22" t="n">
        <v>19.4</v>
      </c>
      <c r="K17" s="21" t="inlineStr">
        <is>
          <t>Y</t>
        </is>
      </c>
      <c r="L17" s="22" t="n">
        <v>30</v>
      </c>
      <c r="M17" s="22" t="n">
        <v>4.4</v>
      </c>
      <c r="N17" s="22" t="n">
        <v>0</v>
      </c>
      <c r="O17" s="25">
        <f>IF(H17="","",H17-I17-N(J17)-N(L17)-N(M17)-N(N17))</f>
        <v/>
      </c>
      <c r="P17" s="26">
        <f>IF(OR(H17="",N(H17)=0),"",O17/H17)</f>
        <v/>
      </c>
    </row>
    <row r="18" ht="19" customHeight="1">
      <c r="B18" s="18" t="n">
        <v>46450</v>
      </c>
      <c r="C18" s="19" t="inlineStr">
        <is>
          <t>1050</t>
        </is>
      </c>
      <c r="D18" s="20" t="inlineStr">
        <is>
          <t>Custom name mug</t>
        </is>
      </c>
      <c r="E18" s="21" t="n">
        <v>6</v>
      </c>
      <c r="F18" s="22" t="n">
        <v>204</v>
      </c>
      <c r="G18" s="22" t="n">
        <v>14</v>
      </c>
      <c r="H18" s="23">
        <f>IF(AND(F18="",G18=""),"",N(F18)+N(G18))</f>
        <v/>
      </c>
      <c r="I18" s="24">
        <f>IF(H18="","",ROUND(H18*('Fees &amp; Settings'!$C$6+'Fees &amp; Settings'!$C$7)+'Fees &amp; Settings'!$C$8+N(E18)*'Fees &amp; Settings'!$C$9+IF(K18="Y",H18*'Fees &amp; Settings'!$C$10,0),2))</f>
        <v/>
      </c>
      <c r="J18" s="22" t="n">
        <v>21.3</v>
      </c>
      <c r="K18" s="21" t="inlineStr">
        <is>
          <t>N</t>
        </is>
      </c>
      <c r="L18" s="22" t="n">
        <v>33</v>
      </c>
      <c r="M18" s="22" t="n">
        <v>4.8</v>
      </c>
      <c r="N18" s="22" t="n">
        <v>0</v>
      </c>
      <c r="O18" s="25">
        <f>IF(H18="","",H18-I18-N(J18)-N(L18)-N(M18)-N(N18))</f>
        <v/>
      </c>
      <c r="P18" s="26">
        <f>IF(OR(H18="",N(H18)=0),"",O18/H18)</f>
        <v/>
      </c>
    </row>
    <row r="19" ht="19" customHeight="1">
      <c r="B19" s="18" t="n"/>
      <c r="C19" s="19" t="n"/>
      <c r="D19" s="20" t="n"/>
      <c r="E19" s="21" t="n"/>
      <c r="F19" s="22" t="n"/>
      <c r="G19" s="22" t="n"/>
      <c r="H19" s="23">
        <f>IF(AND(F19="",G19=""),"",N(F19)+N(G19))</f>
        <v/>
      </c>
      <c r="I19" s="24">
        <f>IF(H19="","",ROUND(H19*('Fees &amp; Settings'!$C$6+'Fees &amp; Settings'!$C$7)+'Fees &amp; Settings'!$C$8+N(E19)*'Fees &amp; Settings'!$C$9+IF(K19="Y",H19*'Fees &amp; Settings'!$C$10,0),2))</f>
        <v/>
      </c>
      <c r="J19" s="22" t="n"/>
      <c r="K19" s="21" t="n"/>
      <c r="L19" s="22" t="n"/>
      <c r="M19" s="22" t="n"/>
      <c r="N19" s="22" t="n"/>
      <c r="O19" s="25">
        <f>IF(H19="","",H19-I19-N(J19)-N(L19)-N(M19)-N(N19))</f>
        <v/>
      </c>
      <c r="P19" s="26">
        <f>IF(OR(H19="",N(H19)=0),"",O19/H19)</f>
        <v/>
      </c>
    </row>
    <row r="20" ht="19" customHeight="1">
      <c r="B20" s="18" t="n"/>
      <c r="C20" s="19" t="n"/>
      <c r="D20" s="20" t="n"/>
      <c r="E20" s="21" t="n"/>
      <c r="F20" s="22" t="n"/>
      <c r="G20" s="22" t="n"/>
      <c r="H20" s="23">
        <f>IF(AND(F20="",G20=""),"",N(F20)+N(G20))</f>
        <v/>
      </c>
      <c r="I20" s="24">
        <f>IF(H20="","",ROUND(H20*('Fees &amp; Settings'!$C$6+'Fees &amp; Settings'!$C$7)+'Fees &amp; Settings'!$C$8+N(E20)*'Fees &amp; Settings'!$C$9+IF(K20="Y",H20*'Fees &amp; Settings'!$C$10,0),2))</f>
        <v/>
      </c>
      <c r="J20" s="22" t="n"/>
      <c r="K20" s="21" t="n"/>
      <c r="L20" s="22" t="n"/>
      <c r="M20" s="22" t="n"/>
      <c r="N20" s="22" t="n"/>
      <c r="O20" s="25">
        <f>IF(H20="","",H20-I20-N(J20)-N(L20)-N(M20)-N(N20))</f>
        <v/>
      </c>
      <c r="P20" s="26">
        <f>IF(OR(H20="",N(H20)=0),"",O20/H20)</f>
        <v/>
      </c>
    </row>
    <row r="21" ht="19" customHeight="1">
      <c r="B21" s="18" t="n"/>
      <c r="C21" s="19" t="n"/>
      <c r="D21" s="20" t="n"/>
      <c r="E21" s="21" t="n"/>
      <c r="F21" s="22" t="n"/>
      <c r="G21" s="22" t="n"/>
      <c r="H21" s="23">
        <f>IF(AND(F21="",G21=""),"",N(F21)+N(G21))</f>
        <v/>
      </c>
      <c r="I21" s="24">
        <f>IF(H21="","",ROUND(H21*('Fees &amp; Settings'!$C$6+'Fees &amp; Settings'!$C$7)+'Fees &amp; Settings'!$C$8+N(E21)*'Fees &amp; Settings'!$C$9+IF(K21="Y",H21*'Fees &amp; Settings'!$C$10,0),2))</f>
        <v/>
      </c>
      <c r="J21" s="22" t="n"/>
      <c r="K21" s="21" t="n"/>
      <c r="L21" s="22" t="n"/>
      <c r="M21" s="22" t="n"/>
      <c r="N21" s="22" t="n"/>
      <c r="O21" s="25">
        <f>IF(H21="","",H21-I21-N(J21)-N(L21)-N(M21)-N(N21))</f>
        <v/>
      </c>
      <c r="P21" s="26">
        <f>IF(OR(H21="",N(H21)=0),"",O21/H21)</f>
        <v/>
      </c>
    </row>
    <row r="22" ht="19" customHeight="1">
      <c r="B22" s="18" t="n"/>
      <c r="C22" s="19" t="n"/>
      <c r="D22" s="20" t="n"/>
      <c r="E22" s="21" t="n"/>
      <c r="F22" s="22" t="n"/>
      <c r="G22" s="22" t="n"/>
      <c r="H22" s="23">
        <f>IF(AND(F22="",G22=""),"",N(F22)+N(G22))</f>
        <v/>
      </c>
      <c r="I22" s="24">
        <f>IF(H22="","",ROUND(H22*('Fees &amp; Settings'!$C$6+'Fees &amp; Settings'!$C$7)+'Fees &amp; Settings'!$C$8+N(E22)*'Fees &amp; Settings'!$C$9+IF(K22="Y",H22*'Fees &amp; Settings'!$C$10,0),2))</f>
        <v/>
      </c>
      <c r="J22" s="22" t="n"/>
      <c r="K22" s="21" t="n"/>
      <c r="L22" s="22" t="n"/>
      <c r="M22" s="22" t="n"/>
      <c r="N22" s="22" t="n"/>
      <c r="O22" s="25">
        <f>IF(H22="","",H22-I22-N(J22)-N(L22)-N(M22)-N(N22))</f>
        <v/>
      </c>
      <c r="P22" s="26">
        <f>IF(OR(H22="",N(H22)=0),"",O22/H22)</f>
        <v/>
      </c>
    </row>
    <row r="23" ht="19" customHeight="1">
      <c r="B23" s="18" t="n"/>
      <c r="C23" s="19" t="n"/>
      <c r="D23" s="20" t="n"/>
      <c r="E23" s="21" t="n"/>
      <c r="F23" s="22" t="n"/>
      <c r="G23" s="22" t="n"/>
      <c r="H23" s="23">
        <f>IF(AND(F23="",G23=""),"",N(F23)+N(G23))</f>
        <v/>
      </c>
      <c r="I23" s="24">
        <f>IF(H23="","",ROUND(H23*('Fees &amp; Settings'!$C$6+'Fees &amp; Settings'!$C$7)+'Fees &amp; Settings'!$C$8+N(E23)*'Fees &amp; Settings'!$C$9+IF(K23="Y",H23*'Fees &amp; Settings'!$C$10,0),2))</f>
        <v/>
      </c>
      <c r="J23" s="22" t="n"/>
      <c r="K23" s="21" t="n"/>
      <c r="L23" s="22" t="n"/>
      <c r="M23" s="22" t="n"/>
      <c r="N23" s="22" t="n"/>
      <c r="O23" s="25">
        <f>IF(H23="","",H23-I23-N(J23)-N(L23)-N(M23)-N(N23))</f>
        <v/>
      </c>
      <c r="P23" s="26">
        <f>IF(OR(H23="",N(H23)=0),"",O23/H23)</f>
        <v/>
      </c>
    </row>
    <row r="24" ht="19" customHeight="1">
      <c r="B24" s="18" t="n"/>
      <c r="C24" s="19" t="n"/>
      <c r="D24" s="20" t="n"/>
      <c r="E24" s="21" t="n"/>
      <c r="F24" s="22" t="n"/>
      <c r="G24" s="22" t="n"/>
      <c r="H24" s="23">
        <f>IF(AND(F24="",G24=""),"",N(F24)+N(G24))</f>
        <v/>
      </c>
      <c r="I24" s="24">
        <f>IF(H24="","",ROUND(H24*('Fees &amp; Settings'!$C$6+'Fees &amp; Settings'!$C$7)+'Fees &amp; Settings'!$C$8+N(E24)*'Fees &amp; Settings'!$C$9+IF(K24="Y",H24*'Fees &amp; Settings'!$C$10,0),2))</f>
        <v/>
      </c>
      <c r="J24" s="22" t="n"/>
      <c r="K24" s="21" t="n"/>
      <c r="L24" s="22" t="n"/>
      <c r="M24" s="22" t="n"/>
      <c r="N24" s="22" t="n"/>
      <c r="O24" s="25">
        <f>IF(H24="","",H24-I24-N(J24)-N(L24)-N(M24)-N(N24))</f>
        <v/>
      </c>
      <c r="P24" s="26">
        <f>IF(OR(H24="",N(H24)=0),"",O24/H24)</f>
        <v/>
      </c>
    </row>
    <row r="25" ht="19" customHeight="1">
      <c r="B25" s="18" t="n"/>
      <c r="C25" s="19" t="n"/>
      <c r="D25" s="20" t="n"/>
      <c r="E25" s="21" t="n"/>
      <c r="F25" s="22" t="n"/>
      <c r="G25" s="22" t="n"/>
      <c r="H25" s="23">
        <f>IF(AND(F25="",G25=""),"",N(F25)+N(G25))</f>
        <v/>
      </c>
      <c r="I25" s="24">
        <f>IF(H25="","",ROUND(H25*('Fees &amp; Settings'!$C$6+'Fees &amp; Settings'!$C$7)+'Fees &amp; Settings'!$C$8+N(E25)*'Fees &amp; Settings'!$C$9+IF(K25="Y",H25*'Fees &amp; Settings'!$C$10,0),2))</f>
        <v/>
      </c>
      <c r="J25" s="22" t="n"/>
      <c r="K25" s="21" t="n"/>
      <c r="L25" s="22" t="n"/>
      <c r="M25" s="22" t="n"/>
      <c r="N25" s="22" t="n"/>
      <c r="O25" s="25">
        <f>IF(H25="","",H25-I25-N(J25)-N(L25)-N(M25)-N(N25))</f>
        <v/>
      </c>
      <c r="P25" s="26">
        <f>IF(OR(H25="",N(H25)=0),"",O25/H25)</f>
        <v/>
      </c>
    </row>
    <row r="26" ht="19" customHeight="1">
      <c r="B26" s="18" t="n"/>
      <c r="C26" s="19" t="n"/>
      <c r="D26" s="20" t="n"/>
      <c r="E26" s="21" t="n"/>
      <c r="F26" s="22" t="n"/>
      <c r="G26" s="22" t="n"/>
      <c r="H26" s="23">
        <f>IF(AND(F26="",G26=""),"",N(F26)+N(G26))</f>
        <v/>
      </c>
      <c r="I26" s="24">
        <f>IF(H26="","",ROUND(H26*('Fees &amp; Settings'!$C$6+'Fees &amp; Settings'!$C$7)+'Fees &amp; Settings'!$C$8+N(E26)*'Fees &amp; Settings'!$C$9+IF(K26="Y",H26*'Fees &amp; Settings'!$C$10,0),2))</f>
        <v/>
      </c>
      <c r="J26" s="22" t="n"/>
      <c r="K26" s="21" t="n"/>
      <c r="L26" s="22" t="n"/>
      <c r="M26" s="22" t="n"/>
      <c r="N26" s="22" t="n"/>
      <c r="O26" s="25">
        <f>IF(H26="","",H26-I26-N(J26)-N(L26)-N(M26)-N(N26))</f>
        <v/>
      </c>
      <c r="P26" s="26">
        <f>IF(OR(H26="",N(H26)=0),"",O26/H26)</f>
        <v/>
      </c>
    </row>
    <row r="27" ht="19" customHeight="1">
      <c r="B27" s="18" t="n"/>
      <c r="C27" s="19" t="n"/>
      <c r="D27" s="20" t="n"/>
      <c r="E27" s="21" t="n"/>
      <c r="F27" s="22" t="n"/>
      <c r="G27" s="22" t="n"/>
      <c r="H27" s="23">
        <f>IF(AND(F27="",G27=""),"",N(F27)+N(G27))</f>
        <v/>
      </c>
      <c r="I27" s="24">
        <f>IF(H27="","",ROUND(H27*('Fees &amp; Settings'!$C$6+'Fees &amp; Settings'!$C$7)+'Fees &amp; Settings'!$C$8+N(E27)*'Fees &amp; Settings'!$C$9+IF(K27="Y",H27*'Fees &amp; Settings'!$C$10,0),2))</f>
        <v/>
      </c>
      <c r="J27" s="22" t="n"/>
      <c r="K27" s="21" t="n"/>
      <c r="L27" s="22" t="n"/>
      <c r="M27" s="22" t="n"/>
      <c r="N27" s="22" t="n"/>
      <c r="O27" s="25">
        <f>IF(H27="","",H27-I27-N(J27)-N(L27)-N(M27)-N(N27))</f>
        <v/>
      </c>
      <c r="P27" s="26">
        <f>IF(OR(H27="",N(H27)=0),"",O27/H27)</f>
        <v/>
      </c>
    </row>
    <row r="28" ht="19" customHeight="1">
      <c r="B28" s="18" t="n"/>
      <c r="C28" s="19" t="n"/>
      <c r="D28" s="20" t="n"/>
      <c r="E28" s="21" t="n"/>
      <c r="F28" s="22" t="n"/>
      <c r="G28" s="22" t="n"/>
      <c r="H28" s="23">
        <f>IF(AND(F28="",G28=""),"",N(F28)+N(G28))</f>
        <v/>
      </c>
      <c r="I28" s="24">
        <f>IF(H28="","",ROUND(H28*('Fees &amp; Settings'!$C$6+'Fees &amp; Settings'!$C$7)+'Fees &amp; Settings'!$C$8+N(E28)*'Fees &amp; Settings'!$C$9+IF(K28="Y",H28*'Fees &amp; Settings'!$C$10,0),2))</f>
        <v/>
      </c>
      <c r="J28" s="22" t="n"/>
      <c r="K28" s="21" t="n"/>
      <c r="L28" s="22" t="n"/>
      <c r="M28" s="22" t="n"/>
      <c r="N28" s="22" t="n"/>
      <c r="O28" s="25">
        <f>IF(H28="","",H28-I28-N(J28)-N(L28)-N(M28)-N(N28))</f>
        <v/>
      </c>
      <c r="P28" s="26">
        <f>IF(OR(H28="",N(H28)=0),"",O28/H28)</f>
        <v/>
      </c>
    </row>
    <row r="29" ht="19" customHeight="1">
      <c r="B29" s="18" t="n"/>
      <c r="C29" s="19" t="n"/>
      <c r="D29" s="20" t="n"/>
      <c r="E29" s="21" t="n"/>
      <c r="F29" s="22" t="n"/>
      <c r="G29" s="22" t="n"/>
      <c r="H29" s="23">
        <f>IF(AND(F29="",G29=""),"",N(F29)+N(G29))</f>
        <v/>
      </c>
      <c r="I29" s="24">
        <f>IF(H29="","",ROUND(H29*('Fees &amp; Settings'!$C$6+'Fees &amp; Settings'!$C$7)+'Fees &amp; Settings'!$C$8+N(E29)*'Fees &amp; Settings'!$C$9+IF(K29="Y",H29*'Fees &amp; Settings'!$C$10,0),2))</f>
        <v/>
      </c>
      <c r="J29" s="22" t="n"/>
      <c r="K29" s="21" t="n"/>
      <c r="L29" s="22" t="n"/>
      <c r="M29" s="22" t="n"/>
      <c r="N29" s="22" t="n"/>
      <c r="O29" s="25">
        <f>IF(H29="","",H29-I29-N(J29)-N(L29)-N(M29)-N(N29))</f>
        <v/>
      </c>
      <c r="P29" s="26">
        <f>IF(OR(H29="",N(H29)=0),"",O29/H29)</f>
        <v/>
      </c>
    </row>
    <row r="30" ht="19" customHeight="1">
      <c r="B30" s="18" t="n"/>
      <c r="C30" s="19" t="n"/>
      <c r="D30" s="20" t="n"/>
      <c r="E30" s="21" t="n"/>
      <c r="F30" s="22" t="n"/>
      <c r="G30" s="22" t="n"/>
      <c r="H30" s="23">
        <f>IF(AND(F30="",G30=""),"",N(F30)+N(G30))</f>
        <v/>
      </c>
      <c r="I30" s="24">
        <f>IF(H30="","",ROUND(H30*('Fees &amp; Settings'!$C$6+'Fees &amp; Settings'!$C$7)+'Fees &amp; Settings'!$C$8+N(E30)*'Fees &amp; Settings'!$C$9+IF(K30="Y",H30*'Fees &amp; Settings'!$C$10,0),2))</f>
        <v/>
      </c>
      <c r="J30" s="22" t="n"/>
      <c r="K30" s="21" t="n"/>
      <c r="L30" s="22" t="n"/>
      <c r="M30" s="22" t="n"/>
      <c r="N30" s="22" t="n"/>
      <c r="O30" s="25">
        <f>IF(H30="","",H30-I30-N(J30)-N(L30)-N(M30)-N(N30))</f>
        <v/>
      </c>
      <c r="P30" s="26">
        <f>IF(OR(H30="",N(H30)=0),"",O30/H30)</f>
        <v/>
      </c>
    </row>
    <row r="31" ht="19" customHeight="1">
      <c r="B31" s="18" t="n"/>
      <c r="C31" s="19" t="n"/>
      <c r="D31" s="20" t="n"/>
      <c r="E31" s="21" t="n"/>
      <c r="F31" s="22" t="n"/>
      <c r="G31" s="22" t="n"/>
      <c r="H31" s="23">
        <f>IF(AND(F31="",G31=""),"",N(F31)+N(G31))</f>
        <v/>
      </c>
      <c r="I31" s="24">
        <f>IF(H31="","",ROUND(H31*('Fees &amp; Settings'!$C$6+'Fees &amp; Settings'!$C$7)+'Fees &amp; Settings'!$C$8+N(E31)*'Fees &amp; Settings'!$C$9+IF(K31="Y",H31*'Fees &amp; Settings'!$C$10,0),2))</f>
        <v/>
      </c>
      <c r="J31" s="22" t="n"/>
      <c r="K31" s="21" t="n"/>
      <c r="L31" s="22" t="n"/>
      <c r="M31" s="22" t="n"/>
      <c r="N31" s="22" t="n"/>
      <c r="O31" s="25">
        <f>IF(H31="","",H31-I31-N(J31)-N(L31)-N(M31)-N(N31))</f>
        <v/>
      </c>
      <c r="P31" s="26">
        <f>IF(OR(H31="",N(H31)=0),"",O31/H31)</f>
        <v/>
      </c>
    </row>
    <row r="32" ht="19" customHeight="1">
      <c r="B32" s="18" t="n"/>
      <c r="C32" s="19" t="n"/>
      <c r="D32" s="20" t="n"/>
      <c r="E32" s="21" t="n"/>
      <c r="F32" s="22" t="n"/>
      <c r="G32" s="22" t="n"/>
      <c r="H32" s="23">
        <f>IF(AND(F32="",G32=""),"",N(F32)+N(G32))</f>
        <v/>
      </c>
      <c r="I32" s="24">
        <f>IF(H32="","",ROUND(H32*('Fees &amp; Settings'!$C$6+'Fees &amp; Settings'!$C$7)+'Fees &amp; Settings'!$C$8+N(E32)*'Fees &amp; Settings'!$C$9+IF(K32="Y",H32*'Fees &amp; Settings'!$C$10,0),2))</f>
        <v/>
      </c>
      <c r="J32" s="22" t="n"/>
      <c r="K32" s="21" t="n"/>
      <c r="L32" s="22" t="n"/>
      <c r="M32" s="22" t="n"/>
      <c r="N32" s="22" t="n"/>
      <c r="O32" s="25">
        <f>IF(H32="","",H32-I32-N(J32)-N(L32)-N(M32)-N(N32))</f>
        <v/>
      </c>
      <c r="P32" s="26">
        <f>IF(OR(H32="",N(H32)=0),"",O32/H32)</f>
        <v/>
      </c>
    </row>
    <row r="33" ht="19" customHeight="1">
      <c r="B33" s="18" t="n"/>
      <c r="C33" s="19" t="n"/>
      <c r="D33" s="20" t="n"/>
      <c r="E33" s="21" t="n"/>
      <c r="F33" s="22" t="n"/>
      <c r="G33" s="22" t="n"/>
      <c r="H33" s="23">
        <f>IF(AND(F33="",G33=""),"",N(F33)+N(G33))</f>
        <v/>
      </c>
      <c r="I33" s="24">
        <f>IF(H33="","",ROUND(H33*('Fees &amp; Settings'!$C$6+'Fees &amp; Settings'!$C$7)+'Fees &amp; Settings'!$C$8+N(E33)*'Fees &amp; Settings'!$C$9+IF(K33="Y",H33*'Fees &amp; Settings'!$C$10,0),2))</f>
        <v/>
      </c>
      <c r="J33" s="22" t="n"/>
      <c r="K33" s="21" t="n"/>
      <c r="L33" s="22" t="n"/>
      <c r="M33" s="22" t="n"/>
      <c r="N33" s="22" t="n"/>
      <c r="O33" s="25">
        <f>IF(H33="","",H33-I33-N(J33)-N(L33)-N(M33)-N(N33))</f>
        <v/>
      </c>
      <c r="P33" s="26">
        <f>IF(OR(H33="",N(H33)=0),"",O33/H33)</f>
        <v/>
      </c>
    </row>
    <row r="34" ht="19" customHeight="1">
      <c r="B34" s="18" t="n"/>
      <c r="C34" s="19" t="n"/>
      <c r="D34" s="20" t="n"/>
      <c r="E34" s="21" t="n"/>
      <c r="F34" s="22" t="n"/>
      <c r="G34" s="22" t="n"/>
      <c r="H34" s="23">
        <f>IF(AND(F34="",G34=""),"",N(F34)+N(G34))</f>
        <v/>
      </c>
      <c r="I34" s="24">
        <f>IF(H34="","",ROUND(H34*('Fees &amp; Settings'!$C$6+'Fees &amp; Settings'!$C$7)+'Fees &amp; Settings'!$C$8+N(E34)*'Fees &amp; Settings'!$C$9+IF(K34="Y",H34*'Fees &amp; Settings'!$C$10,0),2))</f>
        <v/>
      </c>
      <c r="J34" s="22" t="n"/>
      <c r="K34" s="21" t="n"/>
      <c r="L34" s="22" t="n"/>
      <c r="M34" s="22" t="n"/>
      <c r="N34" s="22" t="n"/>
      <c r="O34" s="25">
        <f>IF(H34="","",H34-I34-N(J34)-N(L34)-N(M34)-N(N34))</f>
        <v/>
      </c>
      <c r="P34" s="26">
        <f>IF(OR(H34="",N(H34)=0),"",O34/H34)</f>
        <v/>
      </c>
    </row>
    <row r="35" ht="19" customHeight="1">
      <c r="B35" s="18" t="n"/>
      <c r="C35" s="19" t="n"/>
      <c r="D35" s="20" t="n"/>
      <c r="E35" s="21" t="n"/>
      <c r="F35" s="22" t="n"/>
      <c r="G35" s="22" t="n"/>
      <c r="H35" s="23">
        <f>IF(AND(F35="",G35=""),"",N(F35)+N(G35))</f>
        <v/>
      </c>
      <c r="I35" s="24">
        <f>IF(H35="","",ROUND(H35*('Fees &amp; Settings'!$C$6+'Fees &amp; Settings'!$C$7)+'Fees &amp; Settings'!$C$8+N(E35)*'Fees &amp; Settings'!$C$9+IF(K35="Y",H35*'Fees &amp; Settings'!$C$10,0),2))</f>
        <v/>
      </c>
      <c r="J35" s="22" t="n"/>
      <c r="K35" s="21" t="n"/>
      <c r="L35" s="22" t="n"/>
      <c r="M35" s="22" t="n"/>
      <c r="N35" s="22" t="n"/>
      <c r="O35" s="25">
        <f>IF(H35="","",H35-I35-N(J35)-N(L35)-N(M35)-N(N35))</f>
        <v/>
      </c>
      <c r="P35" s="26">
        <f>IF(OR(H35="",N(H35)=0),"",O35/H35)</f>
        <v/>
      </c>
    </row>
    <row r="36" ht="19" customHeight="1">
      <c r="B36" s="18" t="n"/>
      <c r="C36" s="19" t="n"/>
      <c r="D36" s="20" t="n"/>
      <c r="E36" s="21" t="n"/>
      <c r="F36" s="22" t="n"/>
      <c r="G36" s="22" t="n"/>
      <c r="H36" s="23">
        <f>IF(AND(F36="",G36=""),"",N(F36)+N(G36))</f>
        <v/>
      </c>
      <c r="I36" s="24">
        <f>IF(H36="","",ROUND(H36*('Fees &amp; Settings'!$C$6+'Fees &amp; Settings'!$C$7)+'Fees &amp; Settings'!$C$8+N(E36)*'Fees &amp; Settings'!$C$9+IF(K36="Y",H36*'Fees &amp; Settings'!$C$10,0),2))</f>
        <v/>
      </c>
      <c r="J36" s="22" t="n"/>
      <c r="K36" s="21" t="n"/>
      <c r="L36" s="22" t="n"/>
      <c r="M36" s="22" t="n"/>
      <c r="N36" s="22" t="n"/>
      <c r="O36" s="25">
        <f>IF(H36="","",H36-I36-N(J36)-N(L36)-N(M36)-N(N36))</f>
        <v/>
      </c>
      <c r="P36" s="26">
        <f>IF(OR(H36="",N(H36)=0),"",O36/H36)</f>
        <v/>
      </c>
    </row>
    <row r="37" ht="19" customHeight="1">
      <c r="B37" s="18" t="n"/>
      <c r="C37" s="19" t="n"/>
      <c r="D37" s="20" t="n"/>
      <c r="E37" s="21" t="n"/>
      <c r="F37" s="22" t="n"/>
      <c r="G37" s="22" t="n"/>
      <c r="H37" s="23">
        <f>IF(AND(F37="",G37=""),"",N(F37)+N(G37))</f>
        <v/>
      </c>
      <c r="I37" s="24">
        <f>IF(H37="","",ROUND(H37*('Fees &amp; Settings'!$C$6+'Fees &amp; Settings'!$C$7)+'Fees &amp; Settings'!$C$8+N(E37)*'Fees &amp; Settings'!$C$9+IF(K37="Y",H37*'Fees &amp; Settings'!$C$10,0),2))</f>
        <v/>
      </c>
      <c r="J37" s="22" t="n"/>
      <c r="K37" s="21" t="n"/>
      <c r="L37" s="22" t="n"/>
      <c r="M37" s="22" t="n"/>
      <c r="N37" s="22" t="n"/>
      <c r="O37" s="25">
        <f>IF(H37="","",H37-I37-N(J37)-N(L37)-N(M37)-N(N37))</f>
        <v/>
      </c>
      <c r="P37" s="26">
        <f>IF(OR(H37="",N(H37)=0),"",O37/H37)</f>
        <v/>
      </c>
    </row>
    <row r="38" ht="19" customHeight="1">
      <c r="B38" s="18" t="n"/>
      <c r="C38" s="19" t="n"/>
      <c r="D38" s="20" t="n"/>
      <c r="E38" s="21" t="n"/>
      <c r="F38" s="22" t="n"/>
      <c r="G38" s="22" t="n"/>
      <c r="H38" s="23">
        <f>IF(AND(F38="",G38=""),"",N(F38)+N(G38))</f>
        <v/>
      </c>
      <c r="I38" s="24">
        <f>IF(H38="","",ROUND(H38*('Fees &amp; Settings'!$C$6+'Fees &amp; Settings'!$C$7)+'Fees &amp; Settings'!$C$8+N(E38)*'Fees &amp; Settings'!$C$9+IF(K38="Y",H38*'Fees &amp; Settings'!$C$10,0),2))</f>
        <v/>
      </c>
      <c r="J38" s="22" t="n"/>
      <c r="K38" s="21" t="n"/>
      <c r="L38" s="22" t="n"/>
      <c r="M38" s="22" t="n"/>
      <c r="N38" s="22" t="n"/>
      <c r="O38" s="25">
        <f>IF(H38="","",H38-I38-N(J38)-N(L38)-N(M38)-N(N38))</f>
        <v/>
      </c>
      <c r="P38" s="26">
        <f>IF(OR(H38="",N(H38)=0),"",O38/H38)</f>
        <v/>
      </c>
    </row>
    <row r="39" ht="19" customHeight="1">
      <c r="B39" s="18" t="n"/>
      <c r="C39" s="19" t="n"/>
      <c r="D39" s="20" t="n"/>
      <c r="E39" s="21" t="n"/>
      <c r="F39" s="22" t="n"/>
      <c r="G39" s="22" t="n"/>
      <c r="H39" s="23">
        <f>IF(AND(F39="",G39=""),"",N(F39)+N(G39))</f>
        <v/>
      </c>
      <c r="I39" s="24">
        <f>IF(H39="","",ROUND(H39*('Fees &amp; Settings'!$C$6+'Fees &amp; Settings'!$C$7)+'Fees &amp; Settings'!$C$8+N(E39)*'Fees &amp; Settings'!$C$9+IF(K39="Y",H39*'Fees &amp; Settings'!$C$10,0),2))</f>
        <v/>
      </c>
      <c r="J39" s="22" t="n"/>
      <c r="K39" s="21" t="n"/>
      <c r="L39" s="22" t="n"/>
      <c r="M39" s="22" t="n"/>
      <c r="N39" s="22" t="n"/>
      <c r="O39" s="25">
        <f>IF(H39="","",H39-I39-N(J39)-N(L39)-N(M39)-N(N39))</f>
        <v/>
      </c>
      <c r="P39" s="26">
        <f>IF(OR(H39="",N(H39)=0),"",O39/H39)</f>
        <v/>
      </c>
    </row>
    <row r="40" ht="19" customHeight="1">
      <c r="B40" s="18" t="n"/>
      <c r="C40" s="19" t="n"/>
      <c r="D40" s="20" t="n"/>
      <c r="E40" s="21" t="n"/>
      <c r="F40" s="22" t="n"/>
      <c r="G40" s="22" t="n"/>
      <c r="H40" s="23">
        <f>IF(AND(F40="",G40=""),"",N(F40)+N(G40))</f>
        <v/>
      </c>
      <c r="I40" s="24">
        <f>IF(H40="","",ROUND(H40*('Fees &amp; Settings'!$C$6+'Fees &amp; Settings'!$C$7)+'Fees &amp; Settings'!$C$8+N(E40)*'Fees &amp; Settings'!$C$9+IF(K40="Y",H40*'Fees &amp; Settings'!$C$10,0),2))</f>
        <v/>
      </c>
      <c r="J40" s="22" t="n"/>
      <c r="K40" s="21" t="n"/>
      <c r="L40" s="22" t="n"/>
      <c r="M40" s="22" t="n"/>
      <c r="N40" s="22" t="n"/>
      <c r="O40" s="25">
        <f>IF(H40="","",H40-I40-N(J40)-N(L40)-N(M40)-N(N40))</f>
        <v/>
      </c>
      <c r="P40" s="26">
        <f>IF(OR(H40="",N(H40)=0),"",O40/H40)</f>
        <v/>
      </c>
    </row>
    <row r="41" ht="19" customHeight="1">
      <c r="B41" s="18" t="n"/>
      <c r="C41" s="19" t="n"/>
      <c r="D41" s="20" t="n"/>
      <c r="E41" s="21" t="n"/>
      <c r="F41" s="22" t="n"/>
      <c r="G41" s="22" t="n"/>
      <c r="H41" s="23">
        <f>IF(AND(F41="",G41=""),"",N(F41)+N(G41))</f>
        <v/>
      </c>
      <c r="I41" s="24">
        <f>IF(H41="","",ROUND(H41*('Fees &amp; Settings'!$C$6+'Fees &amp; Settings'!$C$7)+'Fees &amp; Settings'!$C$8+N(E41)*'Fees &amp; Settings'!$C$9+IF(K41="Y",H41*'Fees &amp; Settings'!$C$10,0),2))</f>
        <v/>
      </c>
      <c r="J41" s="22" t="n"/>
      <c r="K41" s="21" t="n"/>
      <c r="L41" s="22" t="n"/>
      <c r="M41" s="22" t="n"/>
      <c r="N41" s="22" t="n"/>
      <c r="O41" s="25">
        <f>IF(H41="","",H41-I41-N(J41)-N(L41)-N(M41)-N(N41))</f>
        <v/>
      </c>
      <c r="P41" s="26">
        <f>IF(OR(H41="",N(H41)=0),"",O41/H41)</f>
        <v/>
      </c>
    </row>
    <row r="42" ht="19" customHeight="1">
      <c r="B42" s="18" t="n"/>
      <c r="C42" s="19" t="n"/>
      <c r="D42" s="20" t="n"/>
      <c r="E42" s="21" t="n"/>
      <c r="F42" s="22" t="n"/>
      <c r="G42" s="22" t="n"/>
      <c r="H42" s="23">
        <f>IF(AND(F42="",G42=""),"",N(F42)+N(G42))</f>
        <v/>
      </c>
      <c r="I42" s="24">
        <f>IF(H42="","",ROUND(H42*('Fees &amp; Settings'!$C$6+'Fees &amp; Settings'!$C$7)+'Fees &amp; Settings'!$C$8+N(E42)*'Fees &amp; Settings'!$C$9+IF(K42="Y",H42*'Fees &amp; Settings'!$C$10,0),2))</f>
        <v/>
      </c>
      <c r="J42" s="22" t="n"/>
      <c r="K42" s="21" t="n"/>
      <c r="L42" s="22" t="n"/>
      <c r="M42" s="22" t="n"/>
      <c r="N42" s="22" t="n"/>
      <c r="O42" s="25">
        <f>IF(H42="","",H42-I42-N(J42)-N(L42)-N(M42)-N(N42))</f>
        <v/>
      </c>
      <c r="P42" s="26">
        <f>IF(OR(H42="",N(H42)=0),"",O42/H42)</f>
        <v/>
      </c>
    </row>
    <row r="43" ht="19" customHeight="1">
      <c r="B43" s="18" t="n"/>
      <c r="C43" s="19" t="n"/>
      <c r="D43" s="20" t="n"/>
      <c r="E43" s="21" t="n"/>
      <c r="F43" s="22" t="n"/>
      <c r="G43" s="22" t="n"/>
      <c r="H43" s="23">
        <f>IF(AND(F43="",G43=""),"",N(F43)+N(G43))</f>
        <v/>
      </c>
      <c r="I43" s="24">
        <f>IF(H43="","",ROUND(H43*('Fees &amp; Settings'!$C$6+'Fees &amp; Settings'!$C$7)+'Fees &amp; Settings'!$C$8+N(E43)*'Fees &amp; Settings'!$C$9+IF(K43="Y",H43*'Fees &amp; Settings'!$C$10,0),2))</f>
        <v/>
      </c>
      <c r="J43" s="22" t="n"/>
      <c r="K43" s="21" t="n"/>
      <c r="L43" s="22" t="n"/>
      <c r="M43" s="22" t="n"/>
      <c r="N43" s="22" t="n"/>
      <c r="O43" s="25">
        <f>IF(H43="","",H43-I43-N(J43)-N(L43)-N(M43)-N(N43))</f>
        <v/>
      </c>
      <c r="P43" s="26">
        <f>IF(OR(H43="",N(H43)=0),"",O43/H43)</f>
        <v/>
      </c>
    </row>
    <row r="44" ht="19" customHeight="1">
      <c r="B44" s="18" t="n"/>
      <c r="C44" s="19" t="n"/>
      <c r="D44" s="20" t="n"/>
      <c r="E44" s="21" t="n"/>
      <c r="F44" s="22" t="n"/>
      <c r="G44" s="22" t="n"/>
      <c r="H44" s="23">
        <f>IF(AND(F44="",G44=""),"",N(F44)+N(G44))</f>
        <v/>
      </c>
      <c r="I44" s="24">
        <f>IF(H44="","",ROUND(H44*('Fees &amp; Settings'!$C$6+'Fees &amp; Settings'!$C$7)+'Fees &amp; Settings'!$C$8+N(E44)*'Fees &amp; Settings'!$C$9+IF(K44="Y",H44*'Fees &amp; Settings'!$C$10,0),2))</f>
        <v/>
      </c>
      <c r="J44" s="22" t="n"/>
      <c r="K44" s="21" t="n"/>
      <c r="L44" s="22" t="n"/>
      <c r="M44" s="22" t="n"/>
      <c r="N44" s="22" t="n"/>
      <c r="O44" s="25">
        <f>IF(H44="","",H44-I44-N(J44)-N(L44)-N(M44)-N(N44))</f>
        <v/>
      </c>
      <c r="P44" s="26">
        <f>IF(OR(H44="",N(H44)=0),"",O44/H44)</f>
        <v/>
      </c>
    </row>
    <row r="45" ht="19" customHeight="1">
      <c r="B45" s="18" t="n"/>
      <c r="C45" s="19" t="n"/>
      <c r="D45" s="20" t="n"/>
      <c r="E45" s="21" t="n"/>
      <c r="F45" s="22" t="n"/>
      <c r="G45" s="22" t="n"/>
      <c r="H45" s="23">
        <f>IF(AND(F45="",G45=""),"",N(F45)+N(G45))</f>
        <v/>
      </c>
      <c r="I45" s="24">
        <f>IF(H45="","",ROUND(H45*('Fees &amp; Settings'!$C$6+'Fees &amp; Settings'!$C$7)+'Fees &amp; Settings'!$C$8+N(E45)*'Fees &amp; Settings'!$C$9+IF(K45="Y",H45*'Fees &amp; Settings'!$C$10,0),2))</f>
        <v/>
      </c>
      <c r="J45" s="22" t="n"/>
      <c r="K45" s="21" t="n"/>
      <c r="L45" s="22" t="n"/>
      <c r="M45" s="22" t="n"/>
      <c r="N45" s="22" t="n"/>
      <c r="O45" s="25">
        <f>IF(H45="","",H45-I45-N(J45)-N(L45)-N(M45)-N(N45))</f>
        <v/>
      </c>
      <c r="P45" s="26">
        <f>IF(OR(H45="",N(H45)=0),"",O45/H45)</f>
        <v/>
      </c>
    </row>
    <row r="46" ht="19" customHeight="1">
      <c r="B46" s="18" t="n"/>
      <c r="C46" s="19" t="n"/>
      <c r="D46" s="20" t="n"/>
      <c r="E46" s="21" t="n"/>
      <c r="F46" s="22" t="n"/>
      <c r="G46" s="22" t="n"/>
      <c r="H46" s="23">
        <f>IF(AND(F46="",G46=""),"",N(F46)+N(G46))</f>
        <v/>
      </c>
      <c r="I46" s="24">
        <f>IF(H46="","",ROUND(H46*('Fees &amp; Settings'!$C$6+'Fees &amp; Settings'!$C$7)+'Fees &amp; Settings'!$C$8+N(E46)*'Fees &amp; Settings'!$C$9+IF(K46="Y",H46*'Fees &amp; Settings'!$C$10,0),2))</f>
        <v/>
      </c>
      <c r="J46" s="22" t="n"/>
      <c r="K46" s="21" t="n"/>
      <c r="L46" s="22" t="n"/>
      <c r="M46" s="22" t="n"/>
      <c r="N46" s="22" t="n"/>
      <c r="O46" s="25">
        <f>IF(H46="","",H46-I46-N(J46)-N(L46)-N(M46)-N(N46))</f>
        <v/>
      </c>
      <c r="P46" s="26">
        <f>IF(OR(H46="",N(H46)=0),"",O46/H46)</f>
        <v/>
      </c>
    </row>
    <row r="47" ht="19" customHeight="1">
      <c r="B47" s="18" t="n"/>
      <c r="C47" s="19" t="n"/>
      <c r="D47" s="20" t="n"/>
      <c r="E47" s="21" t="n"/>
      <c r="F47" s="22" t="n"/>
      <c r="G47" s="22" t="n"/>
      <c r="H47" s="23">
        <f>IF(AND(F47="",G47=""),"",N(F47)+N(G47))</f>
        <v/>
      </c>
      <c r="I47" s="24">
        <f>IF(H47="","",ROUND(H47*('Fees &amp; Settings'!$C$6+'Fees &amp; Settings'!$C$7)+'Fees &amp; Settings'!$C$8+N(E47)*'Fees &amp; Settings'!$C$9+IF(K47="Y",H47*'Fees &amp; Settings'!$C$10,0),2))</f>
        <v/>
      </c>
      <c r="J47" s="22" t="n"/>
      <c r="K47" s="21" t="n"/>
      <c r="L47" s="22" t="n"/>
      <c r="M47" s="22" t="n"/>
      <c r="N47" s="22" t="n"/>
      <c r="O47" s="25">
        <f>IF(H47="","",H47-I47-N(J47)-N(L47)-N(M47)-N(N47))</f>
        <v/>
      </c>
      <c r="P47" s="26">
        <f>IF(OR(H47="",N(H47)=0),"",O47/H47)</f>
        <v/>
      </c>
    </row>
    <row r="48" ht="19" customHeight="1">
      <c r="B48" s="18" t="n"/>
      <c r="C48" s="19" t="n"/>
      <c r="D48" s="20" t="n"/>
      <c r="E48" s="21" t="n"/>
      <c r="F48" s="22" t="n"/>
      <c r="G48" s="22" t="n"/>
      <c r="H48" s="23">
        <f>IF(AND(F48="",G48=""),"",N(F48)+N(G48))</f>
        <v/>
      </c>
      <c r="I48" s="24">
        <f>IF(H48="","",ROUND(H48*('Fees &amp; Settings'!$C$6+'Fees &amp; Settings'!$C$7)+'Fees &amp; Settings'!$C$8+N(E48)*'Fees &amp; Settings'!$C$9+IF(K48="Y",H48*'Fees &amp; Settings'!$C$10,0),2))</f>
        <v/>
      </c>
      <c r="J48" s="22" t="n"/>
      <c r="K48" s="21" t="n"/>
      <c r="L48" s="22" t="n"/>
      <c r="M48" s="22" t="n"/>
      <c r="N48" s="22" t="n"/>
      <c r="O48" s="25">
        <f>IF(H48="","",H48-I48-N(J48)-N(L48)-N(M48)-N(N48))</f>
        <v/>
      </c>
      <c r="P48" s="26">
        <f>IF(OR(H48="",N(H48)=0),"",O48/H48)</f>
        <v/>
      </c>
    </row>
    <row r="49" ht="19" customHeight="1">
      <c r="B49" s="18" t="n"/>
      <c r="C49" s="19" t="n"/>
      <c r="D49" s="20" t="n"/>
      <c r="E49" s="21" t="n"/>
      <c r="F49" s="22" t="n"/>
      <c r="G49" s="22" t="n"/>
      <c r="H49" s="23">
        <f>IF(AND(F49="",G49=""),"",N(F49)+N(G49))</f>
        <v/>
      </c>
      <c r="I49" s="24">
        <f>IF(H49="","",ROUND(H49*('Fees &amp; Settings'!$C$6+'Fees &amp; Settings'!$C$7)+'Fees &amp; Settings'!$C$8+N(E49)*'Fees &amp; Settings'!$C$9+IF(K49="Y",H49*'Fees &amp; Settings'!$C$10,0),2))</f>
        <v/>
      </c>
      <c r="J49" s="22" t="n"/>
      <c r="K49" s="21" t="n"/>
      <c r="L49" s="22" t="n"/>
      <c r="M49" s="22" t="n"/>
      <c r="N49" s="22" t="n"/>
      <c r="O49" s="25">
        <f>IF(H49="","",H49-I49-N(J49)-N(L49)-N(M49)-N(N49))</f>
        <v/>
      </c>
      <c r="P49" s="26">
        <f>IF(OR(H49="",N(H49)=0),"",O49/H49)</f>
        <v/>
      </c>
    </row>
    <row r="50" ht="19" customHeight="1">
      <c r="B50" s="18" t="n"/>
      <c r="C50" s="19" t="n"/>
      <c r="D50" s="20" t="n"/>
      <c r="E50" s="21" t="n"/>
      <c r="F50" s="22" t="n"/>
      <c r="G50" s="22" t="n"/>
      <c r="H50" s="23">
        <f>IF(AND(F50="",G50=""),"",N(F50)+N(G50))</f>
        <v/>
      </c>
      <c r="I50" s="24">
        <f>IF(H50="","",ROUND(H50*('Fees &amp; Settings'!$C$6+'Fees &amp; Settings'!$C$7)+'Fees &amp; Settings'!$C$8+N(E50)*'Fees &amp; Settings'!$C$9+IF(K50="Y",H50*'Fees &amp; Settings'!$C$10,0),2))</f>
        <v/>
      </c>
      <c r="J50" s="22" t="n"/>
      <c r="K50" s="21" t="n"/>
      <c r="L50" s="22" t="n"/>
      <c r="M50" s="22" t="n"/>
      <c r="N50" s="22" t="n"/>
      <c r="O50" s="25">
        <f>IF(H50="","",H50-I50-N(J50)-N(L50)-N(M50)-N(N50))</f>
        <v/>
      </c>
      <c r="P50" s="26">
        <f>IF(OR(H50="",N(H50)=0),"",O50/H50)</f>
        <v/>
      </c>
    </row>
    <row r="51" ht="19" customHeight="1">
      <c r="B51" s="18" t="n"/>
      <c r="C51" s="19" t="n"/>
      <c r="D51" s="20" t="n"/>
      <c r="E51" s="21" t="n"/>
      <c r="F51" s="22" t="n"/>
      <c r="G51" s="22" t="n"/>
      <c r="H51" s="23">
        <f>IF(AND(F51="",G51=""),"",N(F51)+N(G51))</f>
        <v/>
      </c>
      <c r="I51" s="24">
        <f>IF(H51="","",ROUND(H51*('Fees &amp; Settings'!$C$6+'Fees &amp; Settings'!$C$7)+'Fees &amp; Settings'!$C$8+N(E51)*'Fees &amp; Settings'!$C$9+IF(K51="Y",H51*'Fees &amp; Settings'!$C$10,0),2))</f>
        <v/>
      </c>
      <c r="J51" s="22" t="n"/>
      <c r="K51" s="21" t="n"/>
      <c r="L51" s="22" t="n"/>
      <c r="M51" s="22" t="n"/>
      <c r="N51" s="22" t="n"/>
      <c r="O51" s="25">
        <f>IF(H51="","",H51-I51-N(J51)-N(L51)-N(M51)-N(N51))</f>
        <v/>
      </c>
      <c r="P51" s="26">
        <f>IF(OR(H51="",N(H51)=0),"",O51/H51)</f>
        <v/>
      </c>
    </row>
    <row r="52" ht="19" customHeight="1">
      <c r="B52" s="18" t="n"/>
      <c r="C52" s="19" t="n"/>
      <c r="D52" s="20" t="n"/>
      <c r="E52" s="21" t="n"/>
      <c r="F52" s="22" t="n"/>
      <c r="G52" s="22" t="n"/>
      <c r="H52" s="23">
        <f>IF(AND(F52="",G52=""),"",N(F52)+N(G52))</f>
        <v/>
      </c>
      <c r="I52" s="24">
        <f>IF(H52="","",ROUND(H52*('Fees &amp; Settings'!$C$6+'Fees &amp; Settings'!$C$7)+'Fees &amp; Settings'!$C$8+N(E52)*'Fees &amp; Settings'!$C$9+IF(K52="Y",H52*'Fees &amp; Settings'!$C$10,0),2))</f>
        <v/>
      </c>
      <c r="J52" s="22" t="n"/>
      <c r="K52" s="21" t="n"/>
      <c r="L52" s="22" t="n"/>
      <c r="M52" s="22" t="n"/>
      <c r="N52" s="22" t="n"/>
      <c r="O52" s="25">
        <f>IF(H52="","",H52-I52-N(J52)-N(L52)-N(M52)-N(N52))</f>
        <v/>
      </c>
      <c r="P52" s="26">
        <f>IF(OR(H52="",N(H52)=0),"",O52/H52)</f>
        <v/>
      </c>
    </row>
    <row r="53" ht="19" customHeight="1">
      <c r="B53" s="18" t="n"/>
      <c r="C53" s="19" t="n"/>
      <c r="D53" s="20" t="n"/>
      <c r="E53" s="21" t="n"/>
      <c r="F53" s="22" t="n"/>
      <c r="G53" s="22" t="n"/>
      <c r="H53" s="23">
        <f>IF(AND(F53="",G53=""),"",N(F53)+N(G53))</f>
        <v/>
      </c>
      <c r="I53" s="24">
        <f>IF(H53="","",ROUND(H53*('Fees &amp; Settings'!$C$6+'Fees &amp; Settings'!$C$7)+'Fees &amp; Settings'!$C$8+N(E53)*'Fees &amp; Settings'!$C$9+IF(K53="Y",H53*'Fees &amp; Settings'!$C$10,0),2))</f>
        <v/>
      </c>
      <c r="J53" s="22" t="n"/>
      <c r="K53" s="21" t="n"/>
      <c r="L53" s="22" t="n"/>
      <c r="M53" s="22" t="n"/>
      <c r="N53" s="22" t="n"/>
      <c r="O53" s="25">
        <f>IF(H53="","",H53-I53-N(J53)-N(L53)-N(M53)-N(N53))</f>
        <v/>
      </c>
      <c r="P53" s="26">
        <f>IF(OR(H53="",N(H53)=0),"",O53/H53)</f>
        <v/>
      </c>
    </row>
    <row r="54" ht="19" customHeight="1">
      <c r="B54" s="18" t="n"/>
      <c r="C54" s="19" t="n"/>
      <c r="D54" s="20" t="n"/>
      <c r="E54" s="21" t="n"/>
      <c r="F54" s="22" t="n"/>
      <c r="G54" s="22" t="n"/>
      <c r="H54" s="23">
        <f>IF(AND(F54="",G54=""),"",N(F54)+N(G54))</f>
        <v/>
      </c>
      <c r="I54" s="24">
        <f>IF(H54="","",ROUND(H54*('Fees &amp; Settings'!$C$6+'Fees &amp; Settings'!$C$7)+'Fees &amp; Settings'!$C$8+N(E54)*'Fees &amp; Settings'!$C$9+IF(K54="Y",H54*'Fees &amp; Settings'!$C$10,0),2))</f>
        <v/>
      </c>
      <c r="J54" s="22" t="n"/>
      <c r="K54" s="21" t="n"/>
      <c r="L54" s="22" t="n"/>
      <c r="M54" s="22" t="n"/>
      <c r="N54" s="22" t="n"/>
      <c r="O54" s="25">
        <f>IF(H54="","",H54-I54-N(J54)-N(L54)-N(M54)-N(N54))</f>
        <v/>
      </c>
      <c r="P54" s="26">
        <f>IF(OR(H54="",N(H54)=0),"",O54/H54)</f>
        <v/>
      </c>
    </row>
    <row r="55" ht="19" customHeight="1">
      <c r="B55" s="18" t="n"/>
      <c r="C55" s="19" t="n"/>
      <c r="D55" s="20" t="n"/>
      <c r="E55" s="21" t="n"/>
      <c r="F55" s="22" t="n"/>
      <c r="G55" s="22" t="n"/>
      <c r="H55" s="23">
        <f>IF(AND(F55="",G55=""),"",N(F55)+N(G55))</f>
        <v/>
      </c>
      <c r="I55" s="24">
        <f>IF(H55="","",ROUND(H55*('Fees &amp; Settings'!$C$6+'Fees &amp; Settings'!$C$7)+'Fees &amp; Settings'!$C$8+N(E55)*'Fees &amp; Settings'!$C$9+IF(K55="Y",H55*'Fees &amp; Settings'!$C$10,0),2))</f>
        <v/>
      </c>
      <c r="J55" s="22" t="n"/>
      <c r="K55" s="21" t="n"/>
      <c r="L55" s="22" t="n"/>
      <c r="M55" s="22" t="n"/>
      <c r="N55" s="22" t="n"/>
      <c r="O55" s="25">
        <f>IF(H55="","",H55-I55-N(J55)-N(L55)-N(M55)-N(N55))</f>
        <v/>
      </c>
      <c r="P55" s="26">
        <f>IF(OR(H55="",N(H55)=0),"",O55/H55)</f>
        <v/>
      </c>
    </row>
    <row r="56" ht="19" customHeight="1">
      <c r="B56" s="18" t="n"/>
      <c r="C56" s="19" t="n"/>
      <c r="D56" s="20" t="n"/>
      <c r="E56" s="21" t="n"/>
      <c r="F56" s="22" t="n"/>
      <c r="G56" s="22" t="n"/>
      <c r="H56" s="23">
        <f>IF(AND(F56="",G56=""),"",N(F56)+N(G56))</f>
        <v/>
      </c>
      <c r="I56" s="24">
        <f>IF(H56="","",ROUND(H56*('Fees &amp; Settings'!$C$6+'Fees &amp; Settings'!$C$7)+'Fees &amp; Settings'!$C$8+N(E56)*'Fees &amp; Settings'!$C$9+IF(K56="Y",H56*'Fees &amp; Settings'!$C$10,0),2))</f>
        <v/>
      </c>
      <c r="J56" s="22" t="n"/>
      <c r="K56" s="21" t="n"/>
      <c r="L56" s="22" t="n"/>
      <c r="M56" s="22" t="n"/>
      <c r="N56" s="22" t="n"/>
      <c r="O56" s="25">
        <f>IF(H56="","",H56-I56-N(J56)-N(L56)-N(M56)-N(N56))</f>
        <v/>
      </c>
      <c r="P56" s="26">
        <f>IF(OR(H56="",N(H56)=0),"",O56/H56)</f>
        <v/>
      </c>
    </row>
    <row r="57" ht="19" customHeight="1">
      <c r="B57" s="18" t="n"/>
      <c r="C57" s="19" t="n"/>
      <c r="D57" s="20" t="n"/>
      <c r="E57" s="21" t="n"/>
      <c r="F57" s="22" t="n"/>
      <c r="G57" s="22" t="n"/>
      <c r="H57" s="23">
        <f>IF(AND(F57="",G57=""),"",N(F57)+N(G57))</f>
        <v/>
      </c>
      <c r="I57" s="24">
        <f>IF(H57="","",ROUND(H57*('Fees &amp; Settings'!$C$6+'Fees &amp; Settings'!$C$7)+'Fees &amp; Settings'!$C$8+N(E57)*'Fees &amp; Settings'!$C$9+IF(K57="Y",H57*'Fees &amp; Settings'!$C$10,0),2))</f>
        <v/>
      </c>
      <c r="J57" s="22" t="n"/>
      <c r="K57" s="21" t="n"/>
      <c r="L57" s="22" t="n"/>
      <c r="M57" s="22" t="n"/>
      <c r="N57" s="22" t="n"/>
      <c r="O57" s="25">
        <f>IF(H57="","",H57-I57-N(J57)-N(L57)-N(M57)-N(N57))</f>
        <v/>
      </c>
      <c r="P57" s="26">
        <f>IF(OR(H57="",N(H57)=0),"",O57/H57)</f>
        <v/>
      </c>
    </row>
    <row r="58" ht="19" customHeight="1">
      <c r="B58" s="18" t="n"/>
      <c r="C58" s="19" t="n"/>
      <c r="D58" s="20" t="n"/>
      <c r="E58" s="21" t="n"/>
      <c r="F58" s="22" t="n"/>
      <c r="G58" s="22" t="n"/>
      <c r="H58" s="23">
        <f>IF(AND(F58="",G58=""),"",N(F58)+N(G58))</f>
        <v/>
      </c>
      <c r="I58" s="24">
        <f>IF(H58="","",ROUND(H58*('Fees &amp; Settings'!$C$6+'Fees &amp; Settings'!$C$7)+'Fees &amp; Settings'!$C$8+N(E58)*'Fees &amp; Settings'!$C$9+IF(K58="Y",H58*'Fees &amp; Settings'!$C$10,0),2))</f>
        <v/>
      </c>
      <c r="J58" s="22" t="n"/>
      <c r="K58" s="21" t="n"/>
      <c r="L58" s="22" t="n"/>
      <c r="M58" s="22" t="n"/>
      <c r="N58" s="22" t="n"/>
      <c r="O58" s="25">
        <f>IF(H58="","",H58-I58-N(J58)-N(L58)-N(M58)-N(N58))</f>
        <v/>
      </c>
      <c r="P58" s="26">
        <f>IF(OR(H58="",N(H58)=0),"",O58/H58)</f>
        <v/>
      </c>
    </row>
    <row r="59" ht="19" customHeight="1">
      <c r="B59" s="18" t="n"/>
      <c r="C59" s="19" t="n"/>
      <c r="D59" s="20" t="n"/>
      <c r="E59" s="21" t="n"/>
      <c r="F59" s="22" t="n"/>
      <c r="G59" s="22" t="n"/>
      <c r="H59" s="23">
        <f>IF(AND(F59="",G59=""),"",N(F59)+N(G59))</f>
        <v/>
      </c>
      <c r="I59" s="24">
        <f>IF(H59="","",ROUND(H59*('Fees &amp; Settings'!$C$6+'Fees &amp; Settings'!$C$7)+'Fees &amp; Settings'!$C$8+N(E59)*'Fees &amp; Settings'!$C$9+IF(K59="Y",H59*'Fees &amp; Settings'!$C$10,0),2))</f>
        <v/>
      </c>
      <c r="J59" s="22" t="n"/>
      <c r="K59" s="21" t="n"/>
      <c r="L59" s="22" t="n"/>
      <c r="M59" s="22" t="n"/>
      <c r="N59" s="22" t="n"/>
      <c r="O59" s="25">
        <f>IF(H59="","",H59-I59-N(J59)-N(L59)-N(M59)-N(N59))</f>
        <v/>
      </c>
      <c r="P59" s="26">
        <f>IF(OR(H59="",N(H59)=0),"",O59/H59)</f>
        <v/>
      </c>
    </row>
    <row r="60" ht="19" customHeight="1">
      <c r="B60" s="18" t="n"/>
      <c r="C60" s="19" t="n"/>
      <c r="D60" s="20" t="n"/>
      <c r="E60" s="21" t="n"/>
      <c r="F60" s="22" t="n"/>
      <c r="G60" s="22" t="n"/>
      <c r="H60" s="23">
        <f>IF(AND(F60="",G60=""),"",N(F60)+N(G60))</f>
        <v/>
      </c>
      <c r="I60" s="24">
        <f>IF(H60="","",ROUND(H60*('Fees &amp; Settings'!$C$6+'Fees &amp; Settings'!$C$7)+'Fees &amp; Settings'!$C$8+N(E60)*'Fees &amp; Settings'!$C$9+IF(K60="Y",H60*'Fees &amp; Settings'!$C$10,0),2))</f>
        <v/>
      </c>
      <c r="J60" s="22" t="n"/>
      <c r="K60" s="21" t="n"/>
      <c r="L60" s="22" t="n"/>
      <c r="M60" s="22" t="n"/>
      <c r="N60" s="22" t="n"/>
      <c r="O60" s="25">
        <f>IF(H60="","",H60-I60-N(J60)-N(L60)-N(M60)-N(N60))</f>
        <v/>
      </c>
      <c r="P60" s="26">
        <f>IF(OR(H60="",N(H60)=0),"",O60/H60)</f>
        <v/>
      </c>
    </row>
    <row r="61" ht="19" customHeight="1">
      <c r="B61" s="18" t="n"/>
      <c r="C61" s="19" t="n"/>
      <c r="D61" s="20" t="n"/>
      <c r="E61" s="21" t="n"/>
      <c r="F61" s="22" t="n"/>
      <c r="G61" s="22" t="n"/>
      <c r="H61" s="23">
        <f>IF(AND(F61="",G61=""),"",N(F61)+N(G61))</f>
        <v/>
      </c>
      <c r="I61" s="24">
        <f>IF(H61="","",ROUND(H61*('Fees &amp; Settings'!$C$6+'Fees &amp; Settings'!$C$7)+'Fees &amp; Settings'!$C$8+N(E61)*'Fees &amp; Settings'!$C$9+IF(K61="Y",H61*'Fees &amp; Settings'!$C$10,0),2))</f>
        <v/>
      </c>
      <c r="J61" s="22" t="n"/>
      <c r="K61" s="21" t="n"/>
      <c r="L61" s="22" t="n"/>
      <c r="M61" s="22" t="n"/>
      <c r="N61" s="22" t="n"/>
      <c r="O61" s="25">
        <f>IF(H61="","",H61-I61-N(J61)-N(L61)-N(M61)-N(N61))</f>
        <v/>
      </c>
      <c r="P61" s="26">
        <f>IF(OR(H61="",N(H61)=0),"",O61/H61)</f>
        <v/>
      </c>
    </row>
    <row r="62" ht="19" customHeight="1">
      <c r="B62" s="18" t="n"/>
      <c r="C62" s="19" t="n"/>
      <c r="D62" s="20" t="n"/>
      <c r="E62" s="21" t="n"/>
      <c r="F62" s="22" t="n"/>
      <c r="G62" s="22" t="n"/>
      <c r="H62" s="23">
        <f>IF(AND(F62="",G62=""),"",N(F62)+N(G62))</f>
        <v/>
      </c>
      <c r="I62" s="24">
        <f>IF(H62="","",ROUND(H62*('Fees &amp; Settings'!$C$6+'Fees &amp; Settings'!$C$7)+'Fees &amp; Settings'!$C$8+N(E62)*'Fees &amp; Settings'!$C$9+IF(K62="Y",H62*'Fees &amp; Settings'!$C$10,0),2))</f>
        <v/>
      </c>
      <c r="J62" s="22" t="n"/>
      <c r="K62" s="21" t="n"/>
      <c r="L62" s="22" t="n"/>
      <c r="M62" s="22" t="n"/>
      <c r="N62" s="22" t="n"/>
      <c r="O62" s="25">
        <f>IF(H62="","",H62-I62-N(J62)-N(L62)-N(M62)-N(N62))</f>
        <v/>
      </c>
      <c r="P62" s="26">
        <f>IF(OR(H62="",N(H62)=0),"",O62/H62)</f>
        <v/>
      </c>
    </row>
    <row r="63" ht="19" customHeight="1">
      <c r="B63" s="18" t="n"/>
      <c r="C63" s="19" t="n"/>
      <c r="D63" s="20" t="n"/>
      <c r="E63" s="21" t="n"/>
      <c r="F63" s="22" t="n"/>
      <c r="G63" s="22" t="n"/>
      <c r="H63" s="23">
        <f>IF(AND(F63="",G63=""),"",N(F63)+N(G63))</f>
        <v/>
      </c>
      <c r="I63" s="24">
        <f>IF(H63="","",ROUND(H63*('Fees &amp; Settings'!$C$6+'Fees &amp; Settings'!$C$7)+'Fees &amp; Settings'!$C$8+N(E63)*'Fees &amp; Settings'!$C$9+IF(K63="Y",H63*'Fees &amp; Settings'!$C$10,0),2))</f>
        <v/>
      </c>
      <c r="J63" s="22" t="n"/>
      <c r="K63" s="21" t="n"/>
      <c r="L63" s="22" t="n"/>
      <c r="M63" s="22" t="n"/>
      <c r="N63" s="22" t="n"/>
      <c r="O63" s="25">
        <f>IF(H63="","",H63-I63-N(J63)-N(L63)-N(M63)-N(N63))</f>
        <v/>
      </c>
      <c r="P63" s="26">
        <f>IF(OR(H63="",N(H63)=0),"",O63/H63)</f>
        <v/>
      </c>
    </row>
    <row r="64" ht="19" customHeight="1">
      <c r="B64" s="18" t="n"/>
      <c r="C64" s="19" t="n"/>
      <c r="D64" s="20" t="n"/>
      <c r="E64" s="21" t="n"/>
      <c r="F64" s="22" t="n"/>
      <c r="G64" s="22" t="n"/>
      <c r="H64" s="23">
        <f>IF(AND(F64="",G64=""),"",N(F64)+N(G64))</f>
        <v/>
      </c>
      <c r="I64" s="24">
        <f>IF(H64="","",ROUND(H64*('Fees &amp; Settings'!$C$6+'Fees &amp; Settings'!$C$7)+'Fees &amp; Settings'!$C$8+N(E64)*'Fees &amp; Settings'!$C$9+IF(K64="Y",H64*'Fees &amp; Settings'!$C$10,0),2))</f>
        <v/>
      </c>
      <c r="J64" s="22" t="n"/>
      <c r="K64" s="21" t="n"/>
      <c r="L64" s="22" t="n"/>
      <c r="M64" s="22" t="n"/>
      <c r="N64" s="22" t="n"/>
      <c r="O64" s="25">
        <f>IF(H64="","",H64-I64-N(J64)-N(L64)-N(M64)-N(N64))</f>
        <v/>
      </c>
      <c r="P64" s="26">
        <f>IF(OR(H64="",N(H64)=0),"",O64/H64)</f>
        <v/>
      </c>
    </row>
    <row r="65" ht="19" customHeight="1">
      <c r="B65" s="18" t="n"/>
      <c r="C65" s="19" t="n"/>
      <c r="D65" s="20" t="n"/>
      <c r="E65" s="21" t="n"/>
      <c r="F65" s="22" t="n"/>
      <c r="G65" s="22" t="n"/>
      <c r="H65" s="23">
        <f>IF(AND(F65="",G65=""),"",N(F65)+N(G65))</f>
        <v/>
      </c>
      <c r="I65" s="24">
        <f>IF(H65="","",ROUND(H65*('Fees &amp; Settings'!$C$6+'Fees &amp; Settings'!$C$7)+'Fees &amp; Settings'!$C$8+N(E65)*'Fees &amp; Settings'!$C$9+IF(K65="Y",H65*'Fees &amp; Settings'!$C$10,0),2))</f>
        <v/>
      </c>
      <c r="J65" s="22" t="n"/>
      <c r="K65" s="21" t="n"/>
      <c r="L65" s="22" t="n"/>
      <c r="M65" s="22" t="n"/>
      <c r="N65" s="22" t="n"/>
      <c r="O65" s="25">
        <f>IF(H65="","",H65-I65-N(J65)-N(L65)-N(M65)-N(N65))</f>
        <v/>
      </c>
      <c r="P65" s="26">
        <f>IF(OR(H65="",N(H65)=0),"",O65/H65)</f>
        <v/>
      </c>
    </row>
    <row r="66" ht="19" customHeight="1">
      <c r="B66" s="18" t="n"/>
      <c r="C66" s="19" t="n"/>
      <c r="D66" s="20" t="n"/>
      <c r="E66" s="21" t="n"/>
      <c r="F66" s="22" t="n"/>
      <c r="G66" s="22" t="n"/>
      <c r="H66" s="23">
        <f>IF(AND(F66="",G66=""),"",N(F66)+N(G66))</f>
        <v/>
      </c>
      <c r="I66" s="24">
        <f>IF(H66="","",ROUND(H66*('Fees &amp; Settings'!$C$6+'Fees &amp; Settings'!$C$7)+'Fees &amp; Settings'!$C$8+N(E66)*'Fees &amp; Settings'!$C$9+IF(K66="Y",H66*'Fees &amp; Settings'!$C$10,0),2))</f>
        <v/>
      </c>
      <c r="J66" s="22" t="n"/>
      <c r="K66" s="21" t="n"/>
      <c r="L66" s="22" t="n"/>
      <c r="M66" s="22" t="n"/>
      <c r="N66" s="22" t="n"/>
      <c r="O66" s="25">
        <f>IF(H66="","",H66-I66-N(J66)-N(L66)-N(M66)-N(N66))</f>
        <v/>
      </c>
      <c r="P66" s="26">
        <f>IF(OR(H66="",N(H66)=0),"",O66/H66)</f>
        <v/>
      </c>
    </row>
    <row r="67" ht="19" customHeight="1">
      <c r="B67" s="18" t="n"/>
      <c r="C67" s="19" t="n"/>
      <c r="D67" s="20" t="n"/>
      <c r="E67" s="21" t="n"/>
      <c r="F67" s="22" t="n"/>
      <c r="G67" s="22" t="n"/>
      <c r="H67" s="23">
        <f>IF(AND(F67="",G67=""),"",N(F67)+N(G67))</f>
        <v/>
      </c>
      <c r="I67" s="24">
        <f>IF(H67="","",ROUND(H67*('Fees &amp; Settings'!$C$6+'Fees &amp; Settings'!$C$7)+'Fees &amp; Settings'!$C$8+N(E67)*'Fees &amp; Settings'!$C$9+IF(K67="Y",H67*'Fees &amp; Settings'!$C$10,0),2))</f>
        <v/>
      </c>
      <c r="J67" s="22" t="n"/>
      <c r="K67" s="21" t="n"/>
      <c r="L67" s="22" t="n"/>
      <c r="M67" s="22" t="n"/>
      <c r="N67" s="22" t="n"/>
      <c r="O67" s="25">
        <f>IF(H67="","",H67-I67-N(J67)-N(L67)-N(M67)-N(N67))</f>
        <v/>
      </c>
      <c r="P67" s="26">
        <f>IF(OR(H67="",N(H67)=0),"",O67/H67)</f>
        <v/>
      </c>
    </row>
    <row r="68" ht="19" customHeight="1">
      <c r="B68" s="18" t="n"/>
      <c r="C68" s="19" t="n"/>
      <c r="D68" s="20" t="n"/>
      <c r="E68" s="21" t="n"/>
      <c r="F68" s="22" t="n"/>
      <c r="G68" s="22" t="n"/>
      <c r="H68" s="23">
        <f>IF(AND(F68="",G68=""),"",N(F68)+N(G68))</f>
        <v/>
      </c>
      <c r="I68" s="24">
        <f>IF(H68="","",ROUND(H68*('Fees &amp; Settings'!$C$6+'Fees &amp; Settings'!$C$7)+'Fees &amp; Settings'!$C$8+N(E68)*'Fees &amp; Settings'!$C$9+IF(K68="Y",H68*'Fees &amp; Settings'!$C$10,0),2))</f>
        <v/>
      </c>
      <c r="J68" s="22" t="n"/>
      <c r="K68" s="21" t="n"/>
      <c r="L68" s="22" t="n"/>
      <c r="M68" s="22" t="n"/>
      <c r="N68" s="22" t="n"/>
      <c r="O68" s="25">
        <f>IF(H68="","",H68-I68-N(J68)-N(L68)-N(M68)-N(N68))</f>
        <v/>
      </c>
      <c r="P68" s="26">
        <f>IF(OR(H68="",N(H68)=0),"",O68/H68)</f>
        <v/>
      </c>
    </row>
    <row r="69" ht="19" customHeight="1">
      <c r="B69" s="18" t="n"/>
      <c r="C69" s="19" t="n"/>
      <c r="D69" s="20" t="n"/>
      <c r="E69" s="21" t="n"/>
      <c r="F69" s="22" t="n"/>
      <c r="G69" s="22" t="n"/>
      <c r="H69" s="23">
        <f>IF(AND(F69="",G69=""),"",N(F69)+N(G69))</f>
        <v/>
      </c>
      <c r="I69" s="24">
        <f>IF(H69="","",ROUND(H69*('Fees &amp; Settings'!$C$6+'Fees &amp; Settings'!$C$7)+'Fees &amp; Settings'!$C$8+N(E69)*'Fees &amp; Settings'!$C$9+IF(K69="Y",H69*'Fees &amp; Settings'!$C$10,0),2))</f>
        <v/>
      </c>
      <c r="J69" s="22" t="n"/>
      <c r="K69" s="21" t="n"/>
      <c r="L69" s="22" t="n"/>
      <c r="M69" s="22" t="n"/>
      <c r="N69" s="22" t="n"/>
      <c r="O69" s="25">
        <f>IF(H69="","",H69-I69-N(J69)-N(L69)-N(M69)-N(N69))</f>
        <v/>
      </c>
      <c r="P69" s="26">
        <f>IF(OR(H69="",N(H69)=0),"",O69/H69)</f>
        <v/>
      </c>
    </row>
    <row r="70" ht="19" customHeight="1">
      <c r="B70" s="18" t="n"/>
      <c r="C70" s="19" t="n"/>
      <c r="D70" s="20" t="n"/>
      <c r="E70" s="21" t="n"/>
      <c r="F70" s="22" t="n"/>
      <c r="G70" s="22" t="n"/>
      <c r="H70" s="23">
        <f>IF(AND(F70="",G70=""),"",N(F70)+N(G70))</f>
        <v/>
      </c>
      <c r="I70" s="24">
        <f>IF(H70="","",ROUND(H70*('Fees &amp; Settings'!$C$6+'Fees &amp; Settings'!$C$7)+'Fees &amp; Settings'!$C$8+N(E70)*'Fees &amp; Settings'!$C$9+IF(K70="Y",H70*'Fees &amp; Settings'!$C$10,0),2))</f>
        <v/>
      </c>
      <c r="J70" s="22" t="n"/>
      <c r="K70" s="21" t="n"/>
      <c r="L70" s="22" t="n"/>
      <c r="M70" s="22" t="n"/>
      <c r="N70" s="22" t="n"/>
      <c r="O70" s="25">
        <f>IF(H70="","",H70-I70-N(J70)-N(L70)-N(M70)-N(N70))</f>
        <v/>
      </c>
      <c r="P70" s="26">
        <f>IF(OR(H70="",N(H70)=0),"",O70/H70)</f>
        <v/>
      </c>
    </row>
    <row r="71" ht="19" customHeight="1">
      <c r="B71" s="18" t="n"/>
      <c r="C71" s="19" t="n"/>
      <c r="D71" s="20" t="n"/>
      <c r="E71" s="21" t="n"/>
      <c r="F71" s="22" t="n"/>
      <c r="G71" s="22" t="n"/>
      <c r="H71" s="23">
        <f>IF(AND(F71="",G71=""),"",N(F71)+N(G71))</f>
        <v/>
      </c>
      <c r="I71" s="24">
        <f>IF(H71="","",ROUND(H71*('Fees &amp; Settings'!$C$6+'Fees &amp; Settings'!$C$7)+'Fees &amp; Settings'!$C$8+N(E71)*'Fees &amp; Settings'!$C$9+IF(K71="Y",H71*'Fees &amp; Settings'!$C$10,0),2))</f>
        <v/>
      </c>
      <c r="J71" s="22" t="n"/>
      <c r="K71" s="21" t="n"/>
      <c r="L71" s="22" t="n"/>
      <c r="M71" s="22" t="n"/>
      <c r="N71" s="22" t="n"/>
      <c r="O71" s="25">
        <f>IF(H71="","",H71-I71-N(J71)-N(L71)-N(M71)-N(N71))</f>
        <v/>
      </c>
      <c r="P71" s="26">
        <f>IF(OR(H71="",N(H71)=0),"",O71/H71)</f>
        <v/>
      </c>
    </row>
    <row r="72" ht="19" customHeight="1">
      <c r="B72" s="18" t="n"/>
      <c r="C72" s="19" t="n"/>
      <c r="D72" s="20" t="n"/>
      <c r="E72" s="21" t="n"/>
      <c r="F72" s="22" t="n"/>
      <c r="G72" s="22" t="n"/>
      <c r="H72" s="23">
        <f>IF(AND(F72="",G72=""),"",N(F72)+N(G72))</f>
        <v/>
      </c>
      <c r="I72" s="24">
        <f>IF(H72="","",ROUND(H72*('Fees &amp; Settings'!$C$6+'Fees &amp; Settings'!$C$7)+'Fees &amp; Settings'!$C$8+N(E72)*'Fees &amp; Settings'!$C$9+IF(K72="Y",H72*'Fees &amp; Settings'!$C$10,0),2))</f>
        <v/>
      </c>
      <c r="J72" s="22" t="n"/>
      <c r="K72" s="21" t="n"/>
      <c r="L72" s="22" t="n"/>
      <c r="M72" s="22" t="n"/>
      <c r="N72" s="22" t="n"/>
      <c r="O72" s="25">
        <f>IF(H72="","",H72-I72-N(J72)-N(L72)-N(M72)-N(N72))</f>
        <v/>
      </c>
      <c r="P72" s="26">
        <f>IF(OR(H72="",N(H72)=0),"",O72/H72)</f>
        <v/>
      </c>
    </row>
    <row r="73" ht="19" customHeight="1">
      <c r="B73" s="18" t="n"/>
      <c r="C73" s="19" t="n"/>
      <c r="D73" s="20" t="n"/>
      <c r="E73" s="21" t="n"/>
      <c r="F73" s="22" t="n"/>
      <c r="G73" s="22" t="n"/>
      <c r="H73" s="23">
        <f>IF(AND(F73="",G73=""),"",N(F73)+N(G73))</f>
        <v/>
      </c>
      <c r="I73" s="24">
        <f>IF(H73="","",ROUND(H73*('Fees &amp; Settings'!$C$6+'Fees &amp; Settings'!$C$7)+'Fees &amp; Settings'!$C$8+N(E73)*'Fees &amp; Settings'!$C$9+IF(K73="Y",H73*'Fees &amp; Settings'!$C$10,0),2))</f>
        <v/>
      </c>
      <c r="J73" s="22" t="n"/>
      <c r="K73" s="21" t="n"/>
      <c r="L73" s="22" t="n"/>
      <c r="M73" s="22" t="n"/>
      <c r="N73" s="22" t="n"/>
      <c r="O73" s="25">
        <f>IF(H73="","",H73-I73-N(J73)-N(L73)-N(M73)-N(N73))</f>
        <v/>
      </c>
      <c r="P73" s="26">
        <f>IF(OR(H73="",N(H73)=0),"",O73/H73)</f>
        <v/>
      </c>
    </row>
    <row r="74" ht="19" customHeight="1">
      <c r="B74" s="18" t="n"/>
      <c r="C74" s="19" t="n"/>
      <c r="D74" s="20" t="n"/>
      <c r="E74" s="21" t="n"/>
      <c r="F74" s="22" t="n"/>
      <c r="G74" s="22" t="n"/>
      <c r="H74" s="23">
        <f>IF(AND(F74="",G74=""),"",N(F74)+N(G74))</f>
        <v/>
      </c>
      <c r="I74" s="24">
        <f>IF(H74="","",ROUND(H74*('Fees &amp; Settings'!$C$6+'Fees &amp; Settings'!$C$7)+'Fees &amp; Settings'!$C$8+N(E74)*'Fees &amp; Settings'!$C$9+IF(K74="Y",H74*'Fees &amp; Settings'!$C$10,0),2))</f>
        <v/>
      </c>
      <c r="J74" s="22" t="n"/>
      <c r="K74" s="21" t="n"/>
      <c r="L74" s="22" t="n"/>
      <c r="M74" s="22" t="n"/>
      <c r="N74" s="22" t="n"/>
      <c r="O74" s="25">
        <f>IF(H74="","",H74-I74-N(J74)-N(L74)-N(M74)-N(N74))</f>
        <v/>
      </c>
      <c r="P74" s="26">
        <f>IF(OR(H74="",N(H74)=0),"",O74/H74)</f>
        <v/>
      </c>
    </row>
    <row r="75" ht="19" customHeight="1">
      <c r="B75" s="18" t="n"/>
      <c r="C75" s="19" t="n"/>
      <c r="D75" s="20" t="n"/>
      <c r="E75" s="21" t="n"/>
      <c r="F75" s="22" t="n"/>
      <c r="G75" s="22" t="n"/>
      <c r="H75" s="23">
        <f>IF(AND(F75="",G75=""),"",N(F75)+N(G75))</f>
        <v/>
      </c>
      <c r="I75" s="24">
        <f>IF(H75="","",ROUND(H75*('Fees &amp; Settings'!$C$6+'Fees &amp; Settings'!$C$7)+'Fees &amp; Settings'!$C$8+N(E75)*'Fees &amp; Settings'!$C$9+IF(K75="Y",H75*'Fees &amp; Settings'!$C$10,0),2))</f>
        <v/>
      </c>
      <c r="J75" s="22" t="n"/>
      <c r="K75" s="21" t="n"/>
      <c r="L75" s="22" t="n"/>
      <c r="M75" s="22" t="n"/>
      <c r="N75" s="22" t="n"/>
      <c r="O75" s="25">
        <f>IF(H75="","",H75-I75-N(J75)-N(L75)-N(M75)-N(N75))</f>
        <v/>
      </c>
      <c r="P75" s="26">
        <f>IF(OR(H75="",N(H75)=0),"",O75/H75)</f>
        <v/>
      </c>
    </row>
    <row r="76" ht="19" customHeight="1">
      <c r="B76" s="18" t="n"/>
      <c r="C76" s="19" t="n"/>
      <c r="D76" s="20" t="n"/>
      <c r="E76" s="21" t="n"/>
      <c r="F76" s="22" t="n"/>
      <c r="G76" s="22" t="n"/>
      <c r="H76" s="23">
        <f>IF(AND(F76="",G76=""),"",N(F76)+N(G76))</f>
        <v/>
      </c>
      <c r="I76" s="24">
        <f>IF(H76="","",ROUND(H76*('Fees &amp; Settings'!$C$6+'Fees &amp; Settings'!$C$7)+'Fees &amp; Settings'!$C$8+N(E76)*'Fees &amp; Settings'!$C$9+IF(K76="Y",H76*'Fees &amp; Settings'!$C$10,0),2))</f>
        <v/>
      </c>
      <c r="J76" s="22" t="n"/>
      <c r="K76" s="21" t="n"/>
      <c r="L76" s="22" t="n"/>
      <c r="M76" s="22" t="n"/>
      <c r="N76" s="22" t="n"/>
      <c r="O76" s="25">
        <f>IF(H76="","",H76-I76-N(J76)-N(L76)-N(M76)-N(N76))</f>
        <v/>
      </c>
      <c r="P76" s="26">
        <f>IF(OR(H76="",N(H76)=0),"",O76/H76)</f>
        <v/>
      </c>
    </row>
    <row r="77" ht="19" customHeight="1">
      <c r="B77" s="18" t="n"/>
      <c r="C77" s="19" t="n"/>
      <c r="D77" s="20" t="n"/>
      <c r="E77" s="21" t="n"/>
      <c r="F77" s="22" t="n"/>
      <c r="G77" s="22" t="n"/>
      <c r="H77" s="23">
        <f>IF(AND(F77="",G77=""),"",N(F77)+N(G77))</f>
        <v/>
      </c>
      <c r="I77" s="24">
        <f>IF(H77="","",ROUND(H77*('Fees &amp; Settings'!$C$6+'Fees &amp; Settings'!$C$7)+'Fees &amp; Settings'!$C$8+N(E77)*'Fees &amp; Settings'!$C$9+IF(K77="Y",H77*'Fees &amp; Settings'!$C$10,0),2))</f>
        <v/>
      </c>
      <c r="J77" s="22" t="n"/>
      <c r="K77" s="21" t="n"/>
      <c r="L77" s="22" t="n"/>
      <c r="M77" s="22" t="n"/>
      <c r="N77" s="22" t="n"/>
      <c r="O77" s="25">
        <f>IF(H77="","",H77-I77-N(J77)-N(L77)-N(M77)-N(N77))</f>
        <v/>
      </c>
      <c r="P77" s="26">
        <f>IF(OR(H77="",N(H77)=0),"",O77/H77)</f>
        <v/>
      </c>
    </row>
    <row r="78" ht="19" customHeight="1">
      <c r="B78" s="18" t="n"/>
      <c r="C78" s="19" t="n"/>
      <c r="D78" s="20" t="n"/>
      <c r="E78" s="21" t="n"/>
      <c r="F78" s="22" t="n"/>
      <c r="G78" s="22" t="n"/>
      <c r="H78" s="23">
        <f>IF(AND(F78="",G78=""),"",N(F78)+N(G78))</f>
        <v/>
      </c>
      <c r="I78" s="24">
        <f>IF(H78="","",ROUND(H78*('Fees &amp; Settings'!$C$6+'Fees &amp; Settings'!$C$7)+'Fees &amp; Settings'!$C$8+N(E78)*'Fees &amp; Settings'!$C$9+IF(K78="Y",H78*'Fees &amp; Settings'!$C$10,0),2))</f>
        <v/>
      </c>
      <c r="J78" s="22" t="n"/>
      <c r="K78" s="21" t="n"/>
      <c r="L78" s="22" t="n"/>
      <c r="M78" s="22" t="n"/>
      <c r="N78" s="22" t="n"/>
      <c r="O78" s="25">
        <f>IF(H78="","",H78-I78-N(J78)-N(L78)-N(M78)-N(N78))</f>
        <v/>
      </c>
      <c r="P78" s="26">
        <f>IF(OR(H78="",N(H78)=0),"",O78/H78)</f>
        <v/>
      </c>
    </row>
    <row r="79" ht="19" customHeight="1">
      <c r="B79" s="18" t="n"/>
      <c r="C79" s="19" t="n"/>
      <c r="D79" s="20" t="n"/>
      <c r="E79" s="21" t="n"/>
      <c r="F79" s="22" t="n"/>
      <c r="G79" s="22" t="n"/>
      <c r="H79" s="23">
        <f>IF(AND(F79="",G79=""),"",N(F79)+N(G79))</f>
        <v/>
      </c>
      <c r="I79" s="24">
        <f>IF(H79="","",ROUND(H79*('Fees &amp; Settings'!$C$6+'Fees &amp; Settings'!$C$7)+'Fees &amp; Settings'!$C$8+N(E79)*'Fees &amp; Settings'!$C$9+IF(K79="Y",H79*'Fees &amp; Settings'!$C$10,0),2))</f>
        <v/>
      </c>
      <c r="J79" s="22" t="n"/>
      <c r="K79" s="21" t="n"/>
      <c r="L79" s="22" t="n"/>
      <c r="M79" s="22" t="n"/>
      <c r="N79" s="22" t="n"/>
      <c r="O79" s="25">
        <f>IF(H79="","",H79-I79-N(J79)-N(L79)-N(M79)-N(N79))</f>
        <v/>
      </c>
      <c r="P79" s="26">
        <f>IF(OR(H79="",N(H79)=0),"",O79/H79)</f>
        <v/>
      </c>
    </row>
    <row r="80" ht="19" customHeight="1">
      <c r="B80" s="18" t="n"/>
      <c r="C80" s="19" t="n"/>
      <c r="D80" s="20" t="n"/>
      <c r="E80" s="21" t="n"/>
      <c r="F80" s="22" t="n"/>
      <c r="G80" s="22" t="n"/>
      <c r="H80" s="23">
        <f>IF(AND(F80="",G80=""),"",N(F80)+N(G80))</f>
        <v/>
      </c>
      <c r="I80" s="24">
        <f>IF(H80="","",ROUND(H80*('Fees &amp; Settings'!$C$6+'Fees &amp; Settings'!$C$7)+'Fees &amp; Settings'!$C$8+N(E80)*'Fees &amp; Settings'!$C$9+IF(K80="Y",H80*'Fees &amp; Settings'!$C$10,0),2))</f>
        <v/>
      </c>
      <c r="J80" s="22" t="n"/>
      <c r="K80" s="21" t="n"/>
      <c r="L80" s="22" t="n"/>
      <c r="M80" s="22" t="n"/>
      <c r="N80" s="22" t="n"/>
      <c r="O80" s="25">
        <f>IF(H80="","",H80-I80-N(J80)-N(L80)-N(M80)-N(N80))</f>
        <v/>
      </c>
      <c r="P80" s="26">
        <f>IF(OR(H80="",N(H80)=0),"",O80/H80)</f>
        <v/>
      </c>
    </row>
    <row r="81" ht="19" customHeight="1">
      <c r="B81" s="18" t="n"/>
      <c r="C81" s="19" t="n"/>
      <c r="D81" s="20" t="n"/>
      <c r="E81" s="21" t="n"/>
      <c r="F81" s="22" t="n"/>
      <c r="G81" s="22" t="n"/>
      <c r="H81" s="23">
        <f>IF(AND(F81="",G81=""),"",N(F81)+N(G81))</f>
        <v/>
      </c>
      <c r="I81" s="24">
        <f>IF(H81="","",ROUND(H81*('Fees &amp; Settings'!$C$6+'Fees &amp; Settings'!$C$7)+'Fees &amp; Settings'!$C$8+N(E81)*'Fees &amp; Settings'!$C$9+IF(K81="Y",H81*'Fees &amp; Settings'!$C$10,0),2))</f>
        <v/>
      </c>
      <c r="J81" s="22" t="n"/>
      <c r="K81" s="21" t="n"/>
      <c r="L81" s="22" t="n"/>
      <c r="M81" s="22" t="n"/>
      <c r="N81" s="22" t="n"/>
      <c r="O81" s="25">
        <f>IF(H81="","",H81-I81-N(J81)-N(L81)-N(M81)-N(N81))</f>
        <v/>
      </c>
      <c r="P81" s="26">
        <f>IF(OR(H81="",N(H81)=0),"",O81/H81)</f>
        <v/>
      </c>
    </row>
    <row r="82" ht="19" customHeight="1">
      <c r="B82" s="18" t="n"/>
      <c r="C82" s="19" t="n"/>
      <c r="D82" s="20" t="n"/>
      <c r="E82" s="21" t="n"/>
      <c r="F82" s="22" t="n"/>
      <c r="G82" s="22" t="n"/>
      <c r="H82" s="23">
        <f>IF(AND(F82="",G82=""),"",N(F82)+N(G82))</f>
        <v/>
      </c>
      <c r="I82" s="24">
        <f>IF(H82="","",ROUND(H82*('Fees &amp; Settings'!$C$6+'Fees &amp; Settings'!$C$7)+'Fees &amp; Settings'!$C$8+N(E82)*'Fees &amp; Settings'!$C$9+IF(K82="Y",H82*'Fees &amp; Settings'!$C$10,0),2))</f>
        <v/>
      </c>
      <c r="J82" s="22" t="n"/>
      <c r="K82" s="21" t="n"/>
      <c r="L82" s="22" t="n"/>
      <c r="M82" s="22" t="n"/>
      <c r="N82" s="22" t="n"/>
      <c r="O82" s="25">
        <f>IF(H82="","",H82-I82-N(J82)-N(L82)-N(M82)-N(N82))</f>
        <v/>
      </c>
      <c r="P82" s="26">
        <f>IF(OR(H82="",N(H82)=0),"",O82/H82)</f>
        <v/>
      </c>
    </row>
    <row r="83" ht="19" customHeight="1">
      <c r="B83" s="18" t="n"/>
      <c r="C83" s="19" t="n"/>
      <c r="D83" s="20" t="n"/>
      <c r="E83" s="21" t="n"/>
      <c r="F83" s="22" t="n"/>
      <c r="G83" s="22" t="n"/>
      <c r="H83" s="23">
        <f>IF(AND(F83="",G83=""),"",N(F83)+N(G83))</f>
        <v/>
      </c>
      <c r="I83" s="24">
        <f>IF(H83="","",ROUND(H83*('Fees &amp; Settings'!$C$6+'Fees &amp; Settings'!$C$7)+'Fees &amp; Settings'!$C$8+N(E83)*'Fees &amp; Settings'!$C$9+IF(K83="Y",H83*'Fees &amp; Settings'!$C$10,0),2))</f>
        <v/>
      </c>
      <c r="J83" s="22" t="n"/>
      <c r="K83" s="21" t="n"/>
      <c r="L83" s="22" t="n"/>
      <c r="M83" s="22" t="n"/>
      <c r="N83" s="22" t="n"/>
      <c r="O83" s="25">
        <f>IF(H83="","",H83-I83-N(J83)-N(L83)-N(M83)-N(N83))</f>
        <v/>
      </c>
      <c r="P83" s="26">
        <f>IF(OR(H83="",N(H83)=0),"",O83/H83)</f>
        <v/>
      </c>
    </row>
    <row r="84" ht="19" customHeight="1">
      <c r="B84" s="18" t="n"/>
      <c r="C84" s="19" t="n"/>
      <c r="D84" s="20" t="n"/>
      <c r="E84" s="21" t="n"/>
      <c r="F84" s="22" t="n"/>
      <c r="G84" s="22" t="n"/>
      <c r="H84" s="23">
        <f>IF(AND(F84="",G84=""),"",N(F84)+N(G84))</f>
        <v/>
      </c>
      <c r="I84" s="24">
        <f>IF(H84="","",ROUND(H84*('Fees &amp; Settings'!$C$6+'Fees &amp; Settings'!$C$7)+'Fees &amp; Settings'!$C$8+N(E84)*'Fees &amp; Settings'!$C$9+IF(K84="Y",H84*'Fees &amp; Settings'!$C$10,0),2))</f>
        <v/>
      </c>
      <c r="J84" s="22" t="n"/>
      <c r="K84" s="21" t="n"/>
      <c r="L84" s="22" t="n"/>
      <c r="M84" s="22" t="n"/>
      <c r="N84" s="22" t="n"/>
      <c r="O84" s="25">
        <f>IF(H84="","",H84-I84-N(J84)-N(L84)-N(M84)-N(N84))</f>
        <v/>
      </c>
      <c r="P84" s="26">
        <f>IF(OR(H84="",N(H84)=0),"",O84/H84)</f>
        <v/>
      </c>
    </row>
    <row r="85" ht="19" customHeight="1">
      <c r="B85" s="18" t="n"/>
      <c r="C85" s="19" t="n"/>
      <c r="D85" s="20" t="n"/>
      <c r="E85" s="21" t="n"/>
      <c r="F85" s="22" t="n"/>
      <c r="G85" s="22" t="n"/>
      <c r="H85" s="23">
        <f>IF(AND(F85="",G85=""),"",N(F85)+N(G85))</f>
        <v/>
      </c>
      <c r="I85" s="24">
        <f>IF(H85="","",ROUND(H85*('Fees &amp; Settings'!$C$6+'Fees &amp; Settings'!$C$7)+'Fees &amp; Settings'!$C$8+N(E85)*'Fees &amp; Settings'!$C$9+IF(K85="Y",H85*'Fees &amp; Settings'!$C$10,0),2))</f>
        <v/>
      </c>
      <c r="J85" s="22" t="n"/>
      <c r="K85" s="21" t="n"/>
      <c r="L85" s="22" t="n"/>
      <c r="M85" s="22" t="n"/>
      <c r="N85" s="22" t="n"/>
      <c r="O85" s="25">
        <f>IF(H85="","",H85-I85-N(J85)-N(L85)-N(M85)-N(N85))</f>
        <v/>
      </c>
      <c r="P85" s="26">
        <f>IF(OR(H85="",N(H85)=0),"",O85/H85)</f>
        <v/>
      </c>
    </row>
    <row r="86" ht="19" customHeight="1">
      <c r="B86" s="18" t="n"/>
      <c r="C86" s="19" t="n"/>
      <c r="D86" s="20" t="n"/>
      <c r="E86" s="21" t="n"/>
      <c r="F86" s="22" t="n"/>
      <c r="G86" s="22" t="n"/>
      <c r="H86" s="23">
        <f>IF(AND(F86="",G86=""),"",N(F86)+N(G86))</f>
        <v/>
      </c>
      <c r="I86" s="24">
        <f>IF(H86="","",ROUND(H86*('Fees &amp; Settings'!$C$6+'Fees &amp; Settings'!$C$7)+'Fees &amp; Settings'!$C$8+N(E86)*'Fees &amp; Settings'!$C$9+IF(K86="Y",H86*'Fees &amp; Settings'!$C$10,0),2))</f>
        <v/>
      </c>
      <c r="J86" s="22" t="n"/>
      <c r="K86" s="21" t="n"/>
      <c r="L86" s="22" t="n"/>
      <c r="M86" s="22" t="n"/>
      <c r="N86" s="22" t="n"/>
      <c r="O86" s="25">
        <f>IF(H86="","",H86-I86-N(J86)-N(L86)-N(M86)-N(N86))</f>
        <v/>
      </c>
      <c r="P86" s="26">
        <f>IF(OR(H86="",N(H86)=0),"",O86/H86)</f>
        <v/>
      </c>
    </row>
    <row r="87" ht="19" customHeight="1">
      <c r="B87" s="18" t="n"/>
      <c r="C87" s="19" t="n"/>
      <c r="D87" s="20" t="n"/>
      <c r="E87" s="21" t="n"/>
      <c r="F87" s="22" t="n"/>
      <c r="G87" s="22" t="n"/>
      <c r="H87" s="23">
        <f>IF(AND(F87="",G87=""),"",N(F87)+N(G87))</f>
        <v/>
      </c>
      <c r="I87" s="24">
        <f>IF(H87="","",ROUND(H87*('Fees &amp; Settings'!$C$6+'Fees &amp; Settings'!$C$7)+'Fees &amp; Settings'!$C$8+N(E87)*'Fees &amp; Settings'!$C$9+IF(K87="Y",H87*'Fees &amp; Settings'!$C$10,0),2))</f>
        <v/>
      </c>
      <c r="J87" s="22" t="n"/>
      <c r="K87" s="21" t="n"/>
      <c r="L87" s="22" t="n"/>
      <c r="M87" s="22" t="n"/>
      <c r="N87" s="22" t="n"/>
      <c r="O87" s="25">
        <f>IF(H87="","",H87-I87-N(J87)-N(L87)-N(M87)-N(N87))</f>
        <v/>
      </c>
      <c r="P87" s="26">
        <f>IF(OR(H87="",N(H87)=0),"",O87/H87)</f>
        <v/>
      </c>
    </row>
    <row r="88" ht="19" customHeight="1">
      <c r="B88" s="18" t="n"/>
      <c r="C88" s="19" t="n"/>
      <c r="D88" s="20" t="n"/>
      <c r="E88" s="21" t="n"/>
      <c r="F88" s="22" t="n"/>
      <c r="G88" s="22" t="n"/>
      <c r="H88" s="23">
        <f>IF(AND(F88="",G88=""),"",N(F88)+N(G88))</f>
        <v/>
      </c>
      <c r="I88" s="24">
        <f>IF(H88="","",ROUND(H88*('Fees &amp; Settings'!$C$6+'Fees &amp; Settings'!$C$7)+'Fees &amp; Settings'!$C$8+N(E88)*'Fees &amp; Settings'!$C$9+IF(K88="Y",H88*'Fees &amp; Settings'!$C$10,0),2))</f>
        <v/>
      </c>
      <c r="J88" s="22" t="n"/>
      <c r="K88" s="21" t="n"/>
      <c r="L88" s="22" t="n"/>
      <c r="M88" s="22" t="n"/>
      <c r="N88" s="22" t="n"/>
      <c r="O88" s="25">
        <f>IF(H88="","",H88-I88-N(J88)-N(L88)-N(M88)-N(N88))</f>
        <v/>
      </c>
      <c r="P88" s="26">
        <f>IF(OR(H88="",N(H88)=0),"",O88/H88)</f>
        <v/>
      </c>
    </row>
    <row r="89" ht="19" customHeight="1">
      <c r="B89" s="18" t="n"/>
      <c r="C89" s="19" t="n"/>
      <c r="D89" s="20" t="n"/>
      <c r="E89" s="21" t="n"/>
      <c r="F89" s="22" t="n"/>
      <c r="G89" s="22" t="n"/>
      <c r="H89" s="23">
        <f>IF(AND(F89="",G89=""),"",N(F89)+N(G89))</f>
        <v/>
      </c>
      <c r="I89" s="24">
        <f>IF(H89="","",ROUND(H89*('Fees &amp; Settings'!$C$6+'Fees &amp; Settings'!$C$7)+'Fees &amp; Settings'!$C$8+N(E89)*'Fees &amp; Settings'!$C$9+IF(K89="Y",H89*'Fees &amp; Settings'!$C$10,0),2))</f>
        <v/>
      </c>
      <c r="J89" s="22" t="n"/>
      <c r="K89" s="21" t="n"/>
      <c r="L89" s="22" t="n"/>
      <c r="M89" s="22" t="n"/>
      <c r="N89" s="22" t="n"/>
      <c r="O89" s="25">
        <f>IF(H89="","",H89-I89-N(J89)-N(L89)-N(M89)-N(N89))</f>
        <v/>
      </c>
      <c r="P89" s="26">
        <f>IF(OR(H89="",N(H89)=0),"",O89/H89)</f>
        <v/>
      </c>
    </row>
    <row r="90" ht="19" customHeight="1">
      <c r="B90" s="18" t="n"/>
      <c r="C90" s="19" t="n"/>
      <c r="D90" s="20" t="n"/>
      <c r="E90" s="21" t="n"/>
      <c r="F90" s="22" t="n"/>
      <c r="G90" s="22" t="n"/>
      <c r="H90" s="23">
        <f>IF(AND(F90="",G90=""),"",N(F90)+N(G90))</f>
        <v/>
      </c>
      <c r="I90" s="24">
        <f>IF(H90="","",ROUND(H90*('Fees &amp; Settings'!$C$6+'Fees &amp; Settings'!$C$7)+'Fees &amp; Settings'!$C$8+N(E90)*'Fees &amp; Settings'!$C$9+IF(K90="Y",H90*'Fees &amp; Settings'!$C$10,0),2))</f>
        <v/>
      </c>
      <c r="J90" s="22" t="n"/>
      <c r="K90" s="21" t="n"/>
      <c r="L90" s="22" t="n"/>
      <c r="M90" s="22" t="n"/>
      <c r="N90" s="22" t="n"/>
      <c r="O90" s="25">
        <f>IF(H90="","",H90-I90-N(J90)-N(L90)-N(M90)-N(N90))</f>
        <v/>
      </c>
      <c r="P90" s="26">
        <f>IF(OR(H90="",N(H90)=0),"",O90/H90)</f>
        <v/>
      </c>
    </row>
    <row r="91" ht="19" customHeight="1">
      <c r="B91" s="18" t="n"/>
      <c r="C91" s="19" t="n"/>
      <c r="D91" s="20" t="n"/>
      <c r="E91" s="21" t="n"/>
      <c r="F91" s="22" t="n"/>
      <c r="G91" s="22" t="n"/>
      <c r="H91" s="23">
        <f>IF(AND(F91="",G91=""),"",N(F91)+N(G91))</f>
        <v/>
      </c>
      <c r="I91" s="24">
        <f>IF(H91="","",ROUND(H91*('Fees &amp; Settings'!$C$6+'Fees &amp; Settings'!$C$7)+'Fees &amp; Settings'!$C$8+N(E91)*'Fees &amp; Settings'!$C$9+IF(K91="Y",H91*'Fees &amp; Settings'!$C$10,0),2))</f>
        <v/>
      </c>
      <c r="J91" s="22" t="n"/>
      <c r="K91" s="21" t="n"/>
      <c r="L91" s="22" t="n"/>
      <c r="M91" s="22" t="n"/>
      <c r="N91" s="22" t="n"/>
      <c r="O91" s="25">
        <f>IF(H91="","",H91-I91-N(J91)-N(L91)-N(M91)-N(N91))</f>
        <v/>
      </c>
      <c r="P91" s="26">
        <f>IF(OR(H91="",N(H91)=0),"",O91/H91)</f>
        <v/>
      </c>
    </row>
    <row r="92" ht="19" customHeight="1">
      <c r="B92" s="18" t="n"/>
      <c r="C92" s="19" t="n"/>
      <c r="D92" s="20" t="n"/>
      <c r="E92" s="21" t="n"/>
      <c r="F92" s="22" t="n"/>
      <c r="G92" s="22" t="n"/>
      <c r="H92" s="23">
        <f>IF(AND(F92="",G92=""),"",N(F92)+N(G92))</f>
        <v/>
      </c>
      <c r="I92" s="24">
        <f>IF(H92="","",ROUND(H92*('Fees &amp; Settings'!$C$6+'Fees &amp; Settings'!$C$7)+'Fees &amp; Settings'!$C$8+N(E92)*'Fees &amp; Settings'!$C$9+IF(K92="Y",H92*'Fees &amp; Settings'!$C$10,0),2))</f>
        <v/>
      </c>
      <c r="J92" s="22" t="n"/>
      <c r="K92" s="21" t="n"/>
      <c r="L92" s="22" t="n"/>
      <c r="M92" s="22" t="n"/>
      <c r="N92" s="22" t="n"/>
      <c r="O92" s="25">
        <f>IF(H92="","",H92-I92-N(J92)-N(L92)-N(M92)-N(N92))</f>
        <v/>
      </c>
      <c r="P92" s="26">
        <f>IF(OR(H92="",N(H92)=0),"",O92/H92)</f>
        <v/>
      </c>
    </row>
    <row r="93" ht="19" customHeight="1">
      <c r="B93" s="18" t="n"/>
      <c r="C93" s="19" t="n"/>
      <c r="D93" s="20" t="n"/>
      <c r="E93" s="21" t="n"/>
      <c r="F93" s="22" t="n"/>
      <c r="G93" s="22" t="n"/>
      <c r="H93" s="23">
        <f>IF(AND(F93="",G93=""),"",N(F93)+N(G93))</f>
        <v/>
      </c>
      <c r="I93" s="24">
        <f>IF(H93="","",ROUND(H93*('Fees &amp; Settings'!$C$6+'Fees &amp; Settings'!$C$7)+'Fees &amp; Settings'!$C$8+N(E93)*'Fees &amp; Settings'!$C$9+IF(K93="Y",H93*'Fees &amp; Settings'!$C$10,0),2))</f>
        <v/>
      </c>
      <c r="J93" s="22" t="n"/>
      <c r="K93" s="21" t="n"/>
      <c r="L93" s="22" t="n"/>
      <c r="M93" s="22" t="n"/>
      <c r="N93" s="22" t="n"/>
      <c r="O93" s="25">
        <f>IF(H93="","",H93-I93-N(J93)-N(L93)-N(M93)-N(N93))</f>
        <v/>
      </c>
      <c r="P93" s="26">
        <f>IF(OR(H93="",N(H93)=0),"",O93/H93)</f>
        <v/>
      </c>
    </row>
    <row r="94" ht="19" customHeight="1">
      <c r="B94" s="18" t="n"/>
      <c r="C94" s="19" t="n"/>
      <c r="D94" s="20" t="n"/>
      <c r="E94" s="21" t="n"/>
      <c r="F94" s="22" t="n"/>
      <c r="G94" s="22" t="n"/>
      <c r="H94" s="23">
        <f>IF(AND(F94="",G94=""),"",N(F94)+N(G94))</f>
        <v/>
      </c>
      <c r="I94" s="24">
        <f>IF(H94="","",ROUND(H94*('Fees &amp; Settings'!$C$6+'Fees &amp; Settings'!$C$7)+'Fees &amp; Settings'!$C$8+N(E94)*'Fees &amp; Settings'!$C$9+IF(K94="Y",H94*'Fees &amp; Settings'!$C$10,0),2))</f>
        <v/>
      </c>
      <c r="J94" s="22" t="n"/>
      <c r="K94" s="21" t="n"/>
      <c r="L94" s="22" t="n"/>
      <c r="M94" s="22" t="n"/>
      <c r="N94" s="22" t="n"/>
      <c r="O94" s="25">
        <f>IF(H94="","",H94-I94-N(J94)-N(L94)-N(M94)-N(N94))</f>
        <v/>
      </c>
      <c r="P94" s="26">
        <f>IF(OR(H94="",N(H94)=0),"",O94/H94)</f>
        <v/>
      </c>
    </row>
    <row r="95" ht="19" customHeight="1">
      <c r="B95" s="18" t="n"/>
      <c r="C95" s="19" t="n"/>
      <c r="D95" s="20" t="n"/>
      <c r="E95" s="21" t="n"/>
      <c r="F95" s="22" t="n"/>
      <c r="G95" s="22" t="n"/>
      <c r="H95" s="23">
        <f>IF(AND(F95="",G95=""),"",N(F95)+N(G95))</f>
        <v/>
      </c>
      <c r="I95" s="24">
        <f>IF(H95="","",ROUND(H95*('Fees &amp; Settings'!$C$6+'Fees &amp; Settings'!$C$7)+'Fees &amp; Settings'!$C$8+N(E95)*'Fees &amp; Settings'!$C$9+IF(K95="Y",H95*'Fees &amp; Settings'!$C$10,0),2))</f>
        <v/>
      </c>
      <c r="J95" s="22" t="n"/>
      <c r="K95" s="21" t="n"/>
      <c r="L95" s="22" t="n"/>
      <c r="M95" s="22" t="n"/>
      <c r="N95" s="22" t="n"/>
      <c r="O95" s="25">
        <f>IF(H95="","",H95-I95-N(J95)-N(L95)-N(M95)-N(N95))</f>
        <v/>
      </c>
      <c r="P95" s="26">
        <f>IF(OR(H95="",N(H95)=0),"",O95/H95)</f>
        <v/>
      </c>
    </row>
    <row r="96" ht="19" customHeight="1">
      <c r="B96" s="18" t="n"/>
      <c r="C96" s="19" t="n"/>
      <c r="D96" s="20" t="n"/>
      <c r="E96" s="21" t="n"/>
      <c r="F96" s="22" t="n"/>
      <c r="G96" s="22" t="n"/>
      <c r="H96" s="23">
        <f>IF(AND(F96="",G96=""),"",N(F96)+N(G96))</f>
        <v/>
      </c>
      <c r="I96" s="24">
        <f>IF(H96="","",ROUND(H96*('Fees &amp; Settings'!$C$6+'Fees &amp; Settings'!$C$7)+'Fees &amp; Settings'!$C$8+N(E96)*'Fees &amp; Settings'!$C$9+IF(K96="Y",H96*'Fees &amp; Settings'!$C$10,0),2))</f>
        <v/>
      </c>
      <c r="J96" s="22" t="n"/>
      <c r="K96" s="21" t="n"/>
      <c r="L96" s="22" t="n"/>
      <c r="M96" s="22" t="n"/>
      <c r="N96" s="22" t="n"/>
      <c r="O96" s="25">
        <f>IF(H96="","",H96-I96-N(J96)-N(L96)-N(M96)-N(N96))</f>
        <v/>
      </c>
      <c r="P96" s="26">
        <f>IF(OR(H96="",N(H96)=0),"",O96/H96)</f>
        <v/>
      </c>
    </row>
    <row r="97" ht="19" customHeight="1">
      <c r="B97" s="18" t="n"/>
      <c r="C97" s="19" t="n"/>
      <c r="D97" s="20" t="n"/>
      <c r="E97" s="21" t="n"/>
      <c r="F97" s="22" t="n"/>
      <c r="G97" s="22" t="n"/>
      <c r="H97" s="23">
        <f>IF(AND(F97="",G97=""),"",N(F97)+N(G97))</f>
        <v/>
      </c>
      <c r="I97" s="24">
        <f>IF(H97="","",ROUND(H97*('Fees &amp; Settings'!$C$6+'Fees &amp; Settings'!$C$7)+'Fees &amp; Settings'!$C$8+N(E97)*'Fees &amp; Settings'!$C$9+IF(K97="Y",H97*'Fees &amp; Settings'!$C$10,0),2))</f>
        <v/>
      </c>
      <c r="J97" s="22" t="n"/>
      <c r="K97" s="21" t="n"/>
      <c r="L97" s="22" t="n"/>
      <c r="M97" s="22" t="n"/>
      <c r="N97" s="22" t="n"/>
      <c r="O97" s="25">
        <f>IF(H97="","",H97-I97-N(J97)-N(L97)-N(M97)-N(N97))</f>
        <v/>
      </c>
      <c r="P97" s="26">
        <f>IF(OR(H97="",N(H97)=0),"",O97/H97)</f>
        <v/>
      </c>
    </row>
    <row r="98" ht="19" customHeight="1">
      <c r="B98" s="18" t="n"/>
      <c r="C98" s="19" t="n"/>
      <c r="D98" s="20" t="n"/>
      <c r="E98" s="21" t="n"/>
      <c r="F98" s="22" t="n"/>
      <c r="G98" s="22" t="n"/>
      <c r="H98" s="23">
        <f>IF(AND(F98="",G98=""),"",N(F98)+N(G98))</f>
        <v/>
      </c>
      <c r="I98" s="24">
        <f>IF(H98="","",ROUND(H98*('Fees &amp; Settings'!$C$6+'Fees &amp; Settings'!$C$7)+'Fees &amp; Settings'!$C$8+N(E98)*'Fees &amp; Settings'!$C$9+IF(K98="Y",H98*'Fees &amp; Settings'!$C$10,0),2))</f>
        <v/>
      </c>
      <c r="J98" s="22" t="n"/>
      <c r="K98" s="21" t="n"/>
      <c r="L98" s="22" t="n"/>
      <c r="M98" s="22" t="n"/>
      <c r="N98" s="22" t="n"/>
      <c r="O98" s="25">
        <f>IF(H98="","",H98-I98-N(J98)-N(L98)-N(M98)-N(N98))</f>
        <v/>
      </c>
      <c r="P98" s="26">
        <f>IF(OR(H98="",N(H98)=0),"",O98/H98)</f>
        <v/>
      </c>
    </row>
    <row r="99" ht="19" customHeight="1">
      <c r="B99" s="18" t="n"/>
      <c r="C99" s="19" t="n"/>
      <c r="D99" s="20" t="n"/>
      <c r="E99" s="21" t="n"/>
      <c r="F99" s="22" t="n"/>
      <c r="G99" s="22" t="n"/>
      <c r="H99" s="23">
        <f>IF(AND(F99="",G99=""),"",N(F99)+N(G99))</f>
        <v/>
      </c>
      <c r="I99" s="24">
        <f>IF(H99="","",ROUND(H99*('Fees &amp; Settings'!$C$6+'Fees &amp; Settings'!$C$7)+'Fees &amp; Settings'!$C$8+N(E99)*'Fees &amp; Settings'!$C$9+IF(K99="Y",H99*'Fees &amp; Settings'!$C$10,0),2))</f>
        <v/>
      </c>
      <c r="J99" s="22" t="n"/>
      <c r="K99" s="21" t="n"/>
      <c r="L99" s="22" t="n"/>
      <c r="M99" s="22" t="n"/>
      <c r="N99" s="22" t="n"/>
      <c r="O99" s="25">
        <f>IF(H99="","",H99-I99-N(J99)-N(L99)-N(M99)-N(N99))</f>
        <v/>
      </c>
      <c r="P99" s="26">
        <f>IF(OR(H99="",N(H99)=0),"",O99/H99)</f>
        <v/>
      </c>
    </row>
    <row r="100" ht="19" customHeight="1">
      <c r="B100" s="18" t="n"/>
      <c r="C100" s="19" t="n"/>
      <c r="D100" s="20" t="n"/>
      <c r="E100" s="21" t="n"/>
      <c r="F100" s="22" t="n"/>
      <c r="G100" s="22" t="n"/>
      <c r="H100" s="23">
        <f>IF(AND(F100="",G100=""),"",N(F100)+N(G100))</f>
        <v/>
      </c>
      <c r="I100" s="24">
        <f>IF(H100="","",ROUND(H100*('Fees &amp; Settings'!$C$6+'Fees &amp; Settings'!$C$7)+'Fees &amp; Settings'!$C$8+N(E100)*'Fees &amp; Settings'!$C$9+IF(K100="Y",H100*'Fees &amp; Settings'!$C$10,0),2))</f>
        <v/>
      </c>
      <c r="J100" s="22" t="n"/>
      <c r="K100" s="21" t="n"/>
      <c r="L100" s="22" t="n"/>
      <c r="M100" s="22" t="n"/>
      <c r="N100" s="22" t="n"/>
      <c r="O100" s="25">
        <f>IF(H100="","",H100-I100-N(J100)-N(L100)-N(M100)-N(N100))</f>
        <v/>
      </c>
      <c r="P100" s="26">
        <f>IF(OR(H100="",N(H100)=0),"",O100/H100)</f>
        <v/>
      </c>
    </row>
    <row r="101" ht="19" customHeight="1">
      <c r="B101" s="18" t="n"/>
      <c r="C101" s="19" t="n"/>
      <c r="D101" s="20" t="n"/>
      <c r="E101" s="21" t="n"/>
      <c r="F101" s="22" t="n"/>
      <c r="G101" s="22" t="n"/>
      <c r="H101" s="23">
        <f>IF(AND(F101="",G101=""),"",N(F101)+N(G101))</f>
        <v/>
      </c>
      <c r="I101" s="24">
        <f>IF(H101="","",ROUND(H101*('Fees &amp; Settings'!$C$6+'Fees &amp; Settings'!$C$7)+'Fees &amp; Settings'!$C$8+N(E101)*'Fees &amp; Settings'!$C$9+IF(K101="Y",H101*'Fees &amp; Settings'!$C$10,0),2))</f>
        <v/>
      </c>
      <c r="J101" s="22" t="n"/>
      <c r="K101" s="21" t="n"/>
      <c r="L101" s="22" t="n"/>
      <c r="M101" s="22" t="n"/>
      <c r="N101" s="22" t="n"/>
      <c r="O101" s="25">
        <f>IF(H101="","",H101-I101-N(J101)-N(L101)-N(M101)-N(N101))</f>
        <v/>
      </c>
      <c r="P101" s="26">
        <f>IF(OR(H101="",N(H101)=0),"",O101/H101)</f>
        <v/>
      </c>
    </row>
    <row r="102" ht="19" customHeight="1">
      <c r="B102" s="18" t="n"/>
      <c r="C102" s="19" t="n"/>
      <c r="D102" s="20" t="n"/>
      <c r="E102" s="21" t="n"/>
      <c r="F102" s="22" t="n"/>
      <c r="G102" s="22" t="n"/>
      <c r="H102" s="23">
        <f>IF(AND(F102="",G102=""),"",N(F102)+N(G102))</f>
        <v/>
      </c>
      <c r="I102" s="24">
        <f>IF(H102="","",ROUND(H102*('Fees &amp; Settings'!$C$6+'Fees &amp; Settings'!$C$7)+'Fees &amp; Settings'!$C$8+N(E102)*'Fees &amp; Settings'!$C$9+IF(K102="Y",H102*'Fees &amp; Settings'!$C$10,0),2))</f>
        <v/>
      </c>
      <c r="J102" s="22" t="n"/>
      <c r="K102" s="21" t="n"/>
      <c r="L102" s="22" t="n"/>
      <c r="M102" s="22" t="n"/>
      <c r="N102" s="22" t="n"/>
      <c r="O102" s="25">
        <f>IF(H102="","",H102-I102-N(J102)-N(L102)-N(M102)-N(N102))</f>
        <v/>
      </c>
      <c r="P102" s="26">
        <f>IF(OR(H102="",N(H102)=0),"",O102/H102)</f>
        <v/>
      </c>
    </row>
    <row r="103" ht="19" customHeight="1">
      <c r="B103" s="18" t="n"/>
      <c r="C103" s="19" t="n"/>
      <c r="D103" s="20" t="n"/>
      <c r="E103" s="21" t="n"/>
      <c r="F103" s="22" t="n"/>
      <c r="G103" s="22" t="n"/>
      <c r="H103" s="23">
        <f>IF(AND(F103="",G103=""),"",N(F103)+N(G103))</f>
        <v/>
      </c>
      <c r="I103" s="24">
        <f>IF(H103="","",ROUND(H103*('Fees &amp; Settings'!$C$6+'Fees &amp; Settings'!$C$7)+'Fees &amp; Settings'!$C$8+N(E103)*'Fees &amp; Settings'!$C$9+IF(K103="Y",H103*'Fees &amp; Settings'!$C$10,0),2))</f>
        <v/>
      </c>
      <c r="J103" s="22" t="n"/>
      <c r="K103" s="21" t="n"/>
      <c r="L103" s="22" t="n"/>
      <c r="M103" s="22" t="n"/>
      <c r="N103" s="22" t="n"/>
      <c r="O103" s="25">
        <f>IF(H103="","",H103-I103-N(J103)-N(L103)-N(M103)-N(N103))</f>
        <v/>
      </c>
      <c r="P103" s="26">
        <f>IF(OR(H103="",N(H103)=0),"",O103/H103)</f>
        <v/>
      </c>
    </row>
    <row r="104" ht="19" customHeight="1">
      <c r="B104" s="18" t="n"/>
      <c r="C104" s="19" t="n"/>
      <c r="D104" s="20" t="n"/>
      <c r="E104" s="21" t="n"/>
      <c r="F104" s="22" t="n"/>
      <c r="G104" s="22" t="n"/>
      <c r="H104" s="23">
        <f>IF(AND(F104="",G104=""),"",N(F104)+N(G104))</f>
        <v/>
      </c>
      <c r="I104" s="24">
        <f>IF(H104="","",ROUND(H104*('Fees &amp; Settings'!$C$6+'Fees &amp; Settings'!$C$7)+'Fees &amp; Settings'!$C$8+N(E104)*'Fees &amp; Settings'!$C$9+IF(K104="Y",H104*'Fees &amp; Settings'!$C$10,0),2))</f>
        <v/>
      </c>
      <c r="J104" s="22" t="n"/>
      <c r="K104" s="21" t="n"/>
      <c r="L104" s="22" t="n"/>
      <c r="M104" s="22" t="n"/>
      <c r="N104" s="22" t="n"/>
      <c r="O104" s="25">
        <f>IF(H104="","",H104-I104-N(J104)-N(L104)-N(M104)-N(N104))</f>
        <v/>
      </c>
      <c r="P104" s="26">
        <f>IF(OR(H104="",N(H104)=0),"",O104/H104)</f>
        <v/>
      </c>
    </row>
    <row r="105" ht="19" customHeight="1">
      <c r="B105" s="18" t="n"/>
      <c r="C105" s="19" t="n"/>
      <c r="D105" s="20" t="n"/>
      <c r="E105" s="21" t="n"/>
      <c r="F105" s="22" t="n"/>
      <c r="G105" s="22" t="n"/>
      <c r="H105" s="23">
        <f>IF(AND(F105="",G105=""),"",N(F105)+N(G105))</f>
        <v/>
      </c>
      <c r="I105" s="24">
        <f>IF(H105="","",ROUND(H105*('Fees &amp; Settings'!$C$6+'Fees &amp; Settings'!$C$7)+'Fees &amp; Settings'!$C$8+N(E105)*'Fees &amp; Settings'!$C$9+IF(K105="Y",H105*'Fees &amp; Settings'!$C$10,0),2))</f>
        <v/>
      </c>
      <c r="J105" s="22" t="n"/>
      <c r="K105" s="21" t="n"/>
      <c r="L105" s="22" t="n"/>
      <c r="M105" s="22" t="n"/>
      <c r="N105" s="22" t="n"/>
      <c r="O105" s="25">
        <f>IF(H105="","",H105-I105-N(J105)-N(L105)-N(M105)-N(N105))</f>
        <v/>
      </c>
      <c r="P105" s="26">
        <f>IF(OR(H105="",N(H105)=0),"",O105/H105)</f>
        <v/>
      </c>
    </row>
    <row r="106" ht="19" customHeight="1">
      <c r="B106" s="18" t="n"/>
      <c r="C106" s="19" t="n"/>
      <c r="D106" s="20" t="n"/>
      <c r="E106" s="21" t="n"/>
      <c r="F106" s="22" t="n"/>
      <c r="G106" s="22" t="n"/>
      <c r="H106" s="23">
        <f>IF(AND(F106="",G106=""),"",N(F106)+N(G106))</f>
        <v/>
      </c>
      <c r="I106" s="24">
        <f>IF(H106="","",ROUND(H106*('Fees &amp; Settings'!$C$6+'Fees &amp; Settings'!$C$7)+'Fees &amp; Settings'!$C$8+N(E106)*'Fees &amp; Settings'!$C$9+IF(K106="Y",H106*'Fees &amp; Settings'!$C$10,0),2))</f>
        <v/>
      </c>
      <c r="J106" s="22" t="n"/>
      <c r="K106" s="21" t="n"/>
      <c r="L106" s="22" t="n"/>
      <c r="M106" s="22" t="n"/>
      <c r="N106" s="22" t="n"/>
      <c r="O106" s="25">
        <f>IF(H106="","",H106-I106-N(J106)-N(L106)-N(M106)-N(N106))</f>
        <v/>
      </c>
      <c r="P106" s="26">
        <f>IF(OR(H106="",N(H106)=0),"",O106/H106)</f>
        <v/>
      </c>
    </row>
    <row r="107" ht="19" customHeight="1">
      <c r="B107" s="18" t="n"/>
      <c r="C107" s="19" t="n"/>
      <c r="D107" s="20" t="n"/>
      <c r="E107" s="21" t="n"/>
      <c r="F107" s="22" t="n"/>
      <c r="G107" s="22" t="n"/>
      <c r="H107" s="23">
        <f>IF(AND(F107="",G107=""),"",N(F107)+N(G107))</f>
        <v/>
      </c>
      <c r="I107" s="24">
        <f>IF(H107="","",ROUND(H107*('Fees &amp; Settings'!$C$6+'Fees &amp; Settings'!$C$7)+'Fees &amp; Settings'!$C$8+N(E107)*'Fees &amp; Settings'!$C$9+IF(K107="Y",H107*'Fees &amp; Settings'!$C$10,0),2))</f>
        <v/>
      </c>
      <c r="J107" s="22" t="n"/>
      <c r="K107" s="21" t="n"/>
      <c r="L107" s="22" t="n"/>
      <c r="M107" s="22" t="n"/>
      <c r="N107" s="22" t="n"/>
      <c r="O107" s="25">
        <f>IF(H107="","",H107-I107-N(J107)-N(L107)-N(M107)-N(N107))</f>
        <v/>
      </c>
      <c r="P107" s="26">
        <f>IF(OR(H107="",N(H107)=0),"",O107/H107)</f>
        <v/>
      </c>
    </row>
    <row r="108" ht="19" customHeight="1">
      <c r="B108" s="18" t="n"/>
      <c r="C108" s="19" t="n"/>
      <c r="D108" s="20" t="n"/>
      <c r="E108" s="21" t="n"/>
      <c r="F108" s="22" t="n"/>
      <c r="G108" s="22" t="n"/>
      <c r="H108" s="23">
        <f>IF(AND(F108="",G108=""),"",N(F108)+N(G108))</f>
        <v/>
      </c>
      <c r="I108" s="24">
        <f>IF(H108="","",ROUND(H108*('Fees &amp; Settings'!$C$6+'Fees &amp; Settings'!$C$7)+'Fees &amp; Settings'!$C$8+N(E108)*'Fees &amp; Settings'!$C$9+IF(K108="Y",H108*'Fees &amp; Settings'!$C$10,0),2))</f>
        <v/>
      </c>
      <c r="J108" s="22" t="n"/>
      <c r="K108" s="21" t="n"/>
      <c r="L108" s="22" t="n"/>
      <c r="M108" s="22" t="n"/>
      <c r="N108" s="22" t="n"/>
      <c r="O108" s="25">
        <f>IF(H108="","",H108-I108-N(J108)-N(L108)-N(M108)-N(N108))</f>
        <v/>
      </c>
      <c r="P108" s="26">
        <f>IF(OR(H108="",N(H108)=0),"",O108/H108)</f>
        <v/>
      </c>
    </row>
    <row r="109" ht="19" customHeight="1">
      <c r="B109" s="18" t="n"/>
      <c r="C109" s="19" t="n"/>
      <c r="D109" s="20" t="n"/>
      <c r="E109" s="21" t="n"/>
      <c r="F109" s="22" t="n"/>
      <c r="G109" s="22" t="n"/>
      <c r="H109" s="23">
        <f>IF(AND(F109="",G109=""),"",N(F109)+N(G109))</f>
        <v/>
      </c>
      <c r="I109" s="24">
        <f>IF(H109="","",ROUND(H109*('Fees &amp; Settings'!$C$6+'Fees &amp; Settings'!$C$7)+'Fees &amp; Settings'!$C$8+N(E109)*'Fees &amp; Settings'!$C$9+IF(K109="Y",H109*'Fees &amp; Settings'!$C$10,0),2))</f>
        <v/>
      </c>
      <c r="J109" s="22" t="n"/>
      <c r="K109" s="21" t="n"/>
      <c r="L109" s="22" t="n"/>
      <c r="M109" s="22" t="n"/>
      <c r="N109" s="22" t="n"/>
      <c r="O109" s="25">
        <f>IF(H109="","",H109-I109-N(J109)-N(L109)-N(M109)-N(N109))</f>
        <v/>
      </c>
      <c r="P109" s="26">
        <f>IF(OR(H109="",N(H109)=0),"",O109/H109)</f>
        <v/>
      </c>
    </row>
    <row r="110" ht="19" customHeight="1">
      <c r="B110" s="18" t="n"/>
      <c r="C110" s="19" t="n"/>
      <c r="D110" s="20" t="n"/>
      <c r="E110" s="21" t="n"/>
      <c r="F110" s="22" t="n"/>
      <c r="G110" s="22" t="n"/>
      <c r="H110" s="23">
        <f>IF(AND(F110="",G110=""),"",N(F110)+N(G110))</f>
        <v/>
      </c>
      <c r="I110" s="24">
        <f>IF(H110="","",ROUND(H110*('Fees &amp; Settings'!$C$6+'Fees &amp; Settings'!$C$7)+'Fees &amp; Settings'!$C$8+N(E110)*'Fees &amp; Settings'!$C$9+IF(K110="Y",H110*'Fees &amp; Settings'!$C$10,0),2))</f>
        <v/>
      </c>
      <c r="J110" s="22" t="n"/>
      <c r="K110" s="21" t="n"/>
      <c r="L110" s="22" t="n"/>
      <c r="M110" s="22" t="n"/>
      <c r="N110" s="22" t="n"/>
      <c r="O110" s="25">
        <f>IF(H110="","",H110-I110-N(J110)-N(L110)-N(M110)-N(N110))</f>
        <v/>
      </c>
      <c r="P110" s="26">
        <f>IF(OR(H110="",N(H110)=0),"",O110/H110)</f>
        <v/>
      </c>
    </row>
    <row r="111" ht="19" customHeight="1">
      <c r="B111" s="18" t="n"/>
      <c r="C111" s="19" t="n"/>
      <c r="D111" s="20" t="n"/>
      <c r="E111" s="21" t="n"/>
      <c r="F111" s="22" t="n"/>
      <c r="G111" s="22" t="n"/>
      <c r="H111" s="23">
        <f>IF(AND(F111="",G111=""),"",N(F111)+N(G111))</f>
        <v/>
      </c>
      <c r="I111" s="24">
        <f>IF(H111="","",ROUND(H111*('Fees &amp; Settings'!$C$6+'Fees &amp; Settings'!$C$7)+'Fees &amp; Settings'!$C$8+N(E111)*'Fees &amp; Settings'!$C$9+IF(K111="Y",H111*'Fees &amp; Settings'!$C$10,0),2))</f>
        <v/>
      </c>
      <c r="J111" s="22" t="n"/>
      <c r="K111" s="21" t="n"/>
      <c r="L111" s="22" t="n"/>
      <c r="M111" s="22" t="n"/>
      <c r="N111" s="22" t="n"/>
      <c r="O111" s="25">
        <f>IF(H111="","",H111-I111-N(J111)-N(L111)-N(M111)-N(N111))</f>
        <v/>
      </c>
      <c r="P111" s="26">
        <f>IF(OR(H111="",N(H111)=0),"",O111/H111)</f>
        <v/>
      </c>
    </row>
    <row r="112" ht="19" customHeight="1">
      <c r="B112" s="18" t="n"/>
      <c r="C112" s="19" t="n"/>
      <c r="D112" s="20" t="n"/>
      <c r="E112" s="21" t="n"/>
      <c r="F112" s="22" t="n"/>
      <c r="G112" s="22" t="n"/>
      <c r="H112" s="23">
        <f>IF(AND(F112="",G112=""),"",N(F112)+N(G112))</f>
        <v/>
      </c>
      <c r="I112" s="24">
        <f>IF(H112="","",ROUND(H112*('Fees &amp; Settings'!$C$6+'Fees &amp; Settings'!$C$7)+'Fees &amp; Settings'!$C$8+N(E112)*'Fees &amp; Settings'!$C$9+IF(K112="Y",H112*'Fees &amp; Settings'!$C$10,0),2))</f>
        <v/>
      </c>
      <c r="J112" s="22" t="n"/>
      <c r="K112" s="21" t="n"/>
      <c r="L112" s="22" t="n"/>
      <c r="M112" s="22" t="n"/>
      <c r="N112" s="22" t="n"/>
      <c r="O112" s="25">
        <f>IF(H112="","",H112-I112-N(J112)-N(L112)-N(M112)-N(N112))</f>
        <v/>
      </c>
      <c r="P112" s="26">
        <f>IF(OR(H112="",N(H112)=0),"",O112/H112)</f>
        <v/>
      </c>
    </row>
    <row r="113" ht="19" customHeight="1">
      <c r="B113" s="18" t="n"/>
      <c r="C113" s="19" t="n"/>
      <c r="D113" s="20" t="n"/>
      <c r="E113" s="21" t="n"/>
      <c r="F113" s="22" t="n"/>
      <c r="G113" s="22" t="n"/>
      <c r="H113" s="23">
        <f>IF(AND(F113="",G113=""),"",N(F113)+N(G113))</f>
        <v/>
      </c>
      <c r="I113" s="24">
        <f>IF(H113="","",ROUND(H113*('Fees &amp; Settings'!$C$6+'Fees &amp; Settings'!$C$7)+'Fees &amp; Settings'!$C$8+N(E113)*'Fees &amp; Settings'!$C$9+IF(K113="Y",H113*'Fees &amp; Settings'!$C$10,0),2))</f>
        <v/>
      </c>
      <c r="J113" s="22" t="n"/>
      <c r="K113" s="21" t="n"/>
      <c r="L113" s="22" t="n"/>
      <c r="M113" s="22" t="n"/>
      <c r="N113" s="22" t="n"/>
      <c r="O113" s="25">
        <f>IF(H113="","",H113-I113-N(J113)-N(L113)-N(M113)-N(N113))</f>
        <v/>
      </c>
      <c r="P113" s="26">
        <f>IF(OR(H113="",N(H113)=0),"",O113/H113)</f>
        <v/>
      </c>
    </row>
    <row r="114" ht="19" customHeight="1">
      <c r="B114" s="18" t="n"/>
      <c r="C114" s="19" t="n"/>
      <c r="D114" s="20" t="n"/>
      <c r="E114" s="21" t="n"/>
      <c r="F114" s="22" t="n"/>
      <c r="G114" s="22" t="n"/>
      <c r="H114" s="23">
        <f>IF(AND(F114="",G114=""),"",N(F114)+N(G114))</f>
        <v/>
      </c>
      <c r="I114" s="24">
        <f>IF(H114="","",ROUND(H114*('Fees &amp; Settings'!$C$6+'Fees &amp; Settings'!$C$7)+'Fees &amp; Settings'!$C$8+N(E114)*'Fees &amp; Settings'!$C$9+IF(K114="Y",H114*'Fees &amp; Settings'!$C$10,0),2))</f>
        <v/>
      </c>
      <c r="J114" s="22" t="n"/>
      <c r="K114" s="21" t="n"/>
      <c r="L114" s="22" t="n"/>
      <c r="M114" s="22" t="n"/>
      <c r="N114" s="22" t="n"/>
      <c r="O114" s="25">
        <f>IF(H114="","",H114-I114-N(J114)-N(L114)-N(M114)-N(N114))</f>
        <v/>
      </c>
      <c r="P114" s="26">
        <f>IF(OR(H114="",N(H114)=0),"",O114/H114)</f>
        <v/>
      </c>
    </row>
    <row r="115" ht="19" customHeight="1">
      <c r="B115" s="18" t="n"/>
      <c r="C115" s="19" t="n"/>
      <c r="D115" s="20" t="n"/>
      <c r="E115" s="21" t="n"/>
      <c r="F115" s="22" t="n"/>
      <c r="G115" s="22" t="n"/>
      <c r="H115" s="23">
        <f>IF(AND(F115="",G115=""),"",N(F115)+N(G115))</f>
        <v/>
      </c>
      <c r="I115" s="24">
        <f>IF(H115="","",ROUND(H115*('Fees &amp; Settings'!$C$6+'Fees &amp; Settings'!$C$7)+'Fees &amp; Settings'!$C$8+N(E115)*'Fees &amp; Settings'!$C$9+IF(K115="Y",H115*'Fees &amp; Settings'!$C$10,0),2))</f>
        <v/>
      </c>
      <c r="J115" s="22" t="n"/>
      <c r="K115" s="21" t="n"/>
      <c r="L115" s="22" t="n"/>
      <c r="M115" s="22" t="n"/>
      <c r="N115" s="22" t="n"/>
      <c r="O115" s="25">
        <f>IF(H115="","",H115-I115-N(J115)-N(L115)-N(M115)-N(N115))</f>
        <v/>
      </c>
      <c r="P115" s="26">
        <f>IF(OR(H115="",N(H115)=0),"",O115/H115)</f>
        <v/>
      </c>
    </row>
    <row r="116" ht="19" customHeight="1">
      <c r="B116" s="18" t="n"/>
      <c r="C116" s="19" t="n"/>
      <c r="D116" s="20" t="n"/>
      <c r="E116" s="21" t="n"/>
      <c r="F116" s="22" t="n"/>
      <c r="G116" s="22" t="n"/>
      <c r="H116" s="23">
        <f>IF(AND(F116="",G116=""),"",N(F116)+N(G116))</f>
        <v/>
      </c>
      <c r="I116" s="24">
        <f>IF(H116="","",ROUND(H116*('Fees &amp; Settings'!$C$6+'Fees &amp; Settings'!$C$7)+'Fees &amp; Settings'!$C$8+N(E116)*'Fees &amp; Settings'!$C$9+IF(K116="Y",H116*'Fees &amp; Settings'!$C$10,0),2))</f>
        <v/>
      </c>
      <c r="J116" s="22" t="n"/>
      <c r="K116" s="21" t="n"/>
      <c r="L116" s="22" t="n"/>
      <c r="M116" s="22" t="n"/>
      <c r="N116" s="22" t="n"/>
      <c r="O116" s="25">
        <f>IF(H116="","",H116-I116-N(J116)-N(L116)-N(M116)-N(N116))</f>
        <v/>
      </c>
      <c r="P116" s="26">
        <f>IF(OR(H116="",N(H116)=0),"",O116/H116)</f>
        <v/>
      </c>
    </row>
    <row r="117" ht="19" customHeight="1">
      <c r="B117" s="18" t="n"/>
      <c r="C117" s="19" t="n"/>
      <c r="D117" s="20" t="n"/>
      <c r="E117" s="21" t="n"/>
      <c r="F117" s="22" t="n"/>
      <c r="G117" s="22" t="n"/>
      <c r="H117" s="23">
        <f>IF(AND(F117="",G117=""),"",N(F117)+N(G117))</f>
        <v/>
      </c>
      <c r="I117" s="24">
        <f>IF(H117="","",ROUND(H117*('Fees &amp; Settings'!$C$6+'Fees &amp; Settings'!$C$7)+'Fees &amp; Settings'!$C$8+N(E117)*'Fees &amp; Settings'!$C$9+IF(K117="Y",H117*'Fees &amp; Settings'!$C$10,0),2))</f>
        <v/>
      </c>
      <c r="J117" s="22" t="n"/>
      <c r="K117" s="21" t="n"/>
      <c r="L117" s="22" t="n"/>
      <c r="M117" s="22" t="n"/>
      <c r="N117" s="22" t="n"/>
      <c r="O117" s="25">
        <f>IF(H117="","",H117-I117-N(J117)-N(L117)-N(M117)-N(N117))</f>
        <v/>
      </c>
      <c r="P117" s="26">
        <f>IF(OR(H117="",N(H117)=0),"",O117/H117)</f>
        <v/>
      </c>
    </row>
    <row r="118" ht="19" customHeight="1">
      <c r="B118" s="18" t="n"/>
      <c r="C118" s="19" t="n"/>
      <c r="D118" s="20" t="n"/>
      <c r="E118" s="21" t="n"/>
      <c r="F118" s="22" t="n"/>
      <c r="G118" s="22" t="n"/>
      <c r="H118" s="23">
        <f>IF(AND(F118="",G118=""),"",N(F118)+N(G118))</f>
        <v/>
      </c>
      <c r="I118" s="24">
        <f>IF(H118="","",ROUND(H118*('Fees &amp; Settings'!$C$6+'Fees &amp; Settings'!$C$7)+'Fees &amp; Settings'!$C$8+N(E118)*'Fees &amp; Settings'!$C$9+IF(K118="Y",H118*'Fees &amp; Settings'!$C$10,0),2))</f>
        <v/>
      </c>
      <c r="J118" s="22" t="n"/>
      <c r="K118" s="21" t="n"/>
      <c r="L118" s="22" t="n"/>
      <c r="M118" s="22" t="n"/>
      <c r="N118" s="22" t="n"/>
      <c r="O118" s="25">
        <f>IF(H118="","",H118-I118-N(J118)-N(L118)-N(M118)-N(N118))</f>
        <v/>
      </c>
      <c r="P118" s="26">
        <f>IF(OR(H118="",N(H118)=0),"",O118/H118)</f>
        <v/>
      </c>
    </row>
    <row r="119" ht="19" customHeight="1">
      <c r="B119" s="18" t="n"/>
      <c r="C119" s="19" t="n"/>
      <c r="D119" s="20" t="n"/>
      <c r="E119" s="21" t="n"/>
      <c r="F119" s="22" t="n"/>
      <c r="G119" s="22" t="n"/>
      <c r="H119" s="23">
        <f>IF(AND(F119="",G119=""),"",N(F119)+N(G119))</f>
        <v/>
      </c>
      <c r="I119" s="24">
        <f>IF(H119="","",ROUND(H119*('Fees &amp; Settings'!$C$6+'Fees &amp; Settings'!$C$7)+'Fees &amp; Settings'!$C$8+N(E119)*'Fees &amp; Settings'!$C$9+IF(K119="Y",H119*'Fees &amp; Settings'!$C$10,0),2))</f>
        <v/>
      </c>
      <c r="J119" s="22" t="n"/>
      <c r="K119" s="21" t="n"/>
      <c r="L119" s="22" t="n"/>
      <c r="M119" s="22" t="n"/>
      <c r="N119" s="22" t="n"/>
      <c r="O119" s="25">
        <f>IF(H119="","",H119-I119-N(J119)-N(L119)-N(M119)-N(N119))</f>
        <v/>
      </c>
      <c r="P119" s="26">
        <f>IF(OR(H119="",N(H119)=0),"",O119/H119)</f>
        <v/>
      </c>
    </row>
    <row r="120" ht="19" customHeight="1">
      <c r="B120" s="18" t="n"/>
      <c r="C120" s="19" t="n"/>
      <c r="D120" s="20" t="n"/>
      <c r="E120" s="21" t="n"/>
      <c r="F120" s="22" t="n"/>
      <c r="G120" s="22" t="n"/>
      <c r="H120" s="23">
        <f>IF(AND(F120="",G120=""),"",N(F120)+N(G120))</f>
        <v/>
      </c>
      <c r="I120" s="24">
        <f>IF(H120="","",ROUND(H120*('Fees &amp; Settings'!$C$6+'Fees &amp; Settings'!$C$7)+'Fees &amp; Settings'!$C$8+N(E120)*'Fees &amp; Settings'!$C$9+IF(K120="Y",H120*'Fees &amp; Settings'!$C$10,0),2))</f>
        <v/>
      </c>
      <c r="J120" s="22" t="n"/>
      <c r="K120" s="21" t="n"/>
      <c r="L120" s="22" t="n"/>
      <c r="M120" s="22" t="n"/>
      <c r="N120" s="22" t="n"/>
      <c r="O120" s="25">
        <f>IF(H120="","",H120-I120-N(J120)-N(L120)-N(M120)-N(N120))</f>
        <v/>
      </c>
      <c r="P120" s="26">
        <f>IF(OR(H120="",N(H120)=0),"",O120/H120)</f>
        <v/>
      </c>
    </row>
    <row r="121" ht="19" customHeight="1">
      <c r="B121" s="18" t="n"/>
      <c r="C121" s="19" t="n"/>
      <c r="D121" s="20" t="n"/>
      <c r="E121" s="21" t="n"/>
      <c r="F121" s="22" t="n"/>
      <c r="G121" s="22" t="n"/>
      <c r="H121" s="23">
        <f>IF(AND(F121="",G121=""),"",N(F121)+N(G121))</f>
        <v/>
      </c>
      <c r="I121" s="24">
        <f>IF(H121="","",ROUND(H121*('Fees &amp; Settings'!$C$6+'Fees &amp; Settings'!$C$7)+'Fees &amp; Settings'!$C$8+N(E121)*'Fees &amp; Settings'!$C$9+IF(K121="Y",H121*'Fees &amp; Settings'!$C$10,0),2))</f>
        <v/>
      </c>
      <c r="J121" s="22" t="n"/>
      <c r="K121" s="21" t="n"/>
      <c r="L121" s="22" t="n"/>
      <c r="M121" s="22" t="n"/>
      <c r="N121" s="22" t="n"/>
      <c r="O121" s="25">
        <f>IF(H121="","",H121-I121-N(J121)-N(L121)-N(M121)-N(N121))</f>
        <v/>
      </c>
      <c r="P121" s="26">
        <f>IF(OR(H121="",N(H121)=0),"",O121/H121)</f>
        <v/>
      </c>
    </row>
    <row r="122" ht="19" customHeight="1">
      <c r="B122" s="18" t="n"/>
      <c r="C122" s="19" t="n"/>
      <c r="D122" s="20" t="n"/>
      <c r="E122" s="21" t="n"/>
      <c r="F122" s="22" t="n"/>
      <c r="G122" s="22" t="n"/>
      <c r="H122" s="23">
        <f>IF(AND(F122="",G122=""),"",N(F122)+N(G122))</f>
        <v/>
      </c>
      <c r="I122" s="24">
        <f>IF(H122="","",ROUND(H122*('Fees &amp; Settings'!$C$6+'Fees &amp; Settings'!$C$7)+'Fees &amp; Settings'!$C$8+N(E122)*'Fees &amp; Settings'!$C$9+IF(K122="Y",H122*'Fees &amp; Settings'!$C$10,0),2))</f>
        <v/>
      </c>
      <c r="J122" s="22" t="n"/>
      <c r="K122" s="21" t="n"/>
      <c r="L122" s="22" t="n"/>
      <c r="M122" s="22" t="n"/>
      <c r="N122" s="22" t="n"/>
      <c r="O122" s="25">
        <f>IF(H122="","",H122-I122-N(J122)-N(L122)-N(M122)-N(N122))</f>
        <v/>
      </c>
      <c r="P122" s="26">
        <f>IF(OR(H122="",N(H122)=0),"",O122/H122)</f>
        <v/>
      </c>
    </row>
    <row r="123" ht="19" customHeight="1">
      <c r="B123" s="18" t="n"/>
      <c r="C123" s="19" t="n"/>
      <c r="D123" s="20" t="n"/>
      <c r="E123" s="21" t="n"/>
      <c r="F123" s="22" t="n"/>
      <c r="G123" s="22" t="n"/>
      <c r="H123" s="23">
        <f>IF(AND(F123="",G123=""),"",N(F123)+N(G123))</f>
        <v/>
      </c>
      <c r="I123" s="24">
        <f>IF(H123="","",ROUND(H123*('Fees &amp; Settings'!$C$6+'Fees &amp; Settings'!$C$7)+'Fees &amp; Settings'!$C$8+N(E123)*'Fees &amp; Settings'!$C$9+IF(K123="Y",H123*'Fees &amp; Settings'!$C$10,0),2))</f>
        <v/>
      </c>
      <c r="J123" s="22" t="n"/>
      <c r="K123" s="21" t="n"/>
      <c r="L123" s="22" t="n"/>
      <c r="M123" s="22" t="n"/>
      <c r="N123" s="22" t="n"/>
      <c r="O123" s="25">
        <f>IF(H123="","",H123-I123-N(J123)-N(L123)-N(M123)-N(N123))</f>
        <v/>
      </c>
      <c r="P123" s="26">
        <f>IF(OR(H123="",N(H123)=0),"",O123/H123)</f>
        <v/>
      </c>
    </row>
    <row r="124" ht="19" customHeight="1">
      <c r="B124" s="18" t="n"/>
      <c r="C124" s="19" t="n"/>
      <c r="D124" s="20" t="n"/>
      <c r="E124" s="21" t="n"/>
      <c r="F124" s="22" t="n"/>
      <c r="G124" s="22" t="n"/>
      <c r="H124" s="23">
        <f>IF(AND(F124="",G124=""),"",N(F124)+N(G124))</f>
        <v/>
      </c>
      <c r="I124" s="24">
        <f>IF(H124="","",ROUND(H124*('Fees &amp; Settings'!$C$6+'Fees &amp; Settings'!$C$7)+'Fees &amp; Settings'!$C$8+N(E124)*'Fees &amp; Settings'!$C$9+IF(K124="Y",H124*'Fees &amp; Settings'!$C$10,0),2))</f>
        <v/>
      </c>
      <c r="J124" s="22" t="n"/>
      <c r="K124" s="21" t="n"/>
      <c r="L124" s="22" t="n"/>
      <c r="M124" s="22" t="n"/>
      <c r="N124" s="22" t="n"/>
      <c r="O124" s="25">
        <f>IF(H124="","",H124-I124-N(J124)-N(L124)-N(M124)-N(N124))</f>
        <v/>
      </c>
      <c r="P124" s="26">
        <f>IF(OR(H124="",N(H124)=0),"",O124/H124)</f>
        <v/>
      </c>
    </row>
    <row r="125" ht="19" customHeight="1">
      <c r="B125" s="18" t="n"/>
      <c r="C125" s="19" t="n"/>
      <c r="D125" s="20" t="n"/>
      <c r="E125" s="21" t="n"/>
      <c r="F125" s="22" t="n"/>
      <c r="G125" s="22" t="n"/>
      <c r="H125" s="23">
        <f>IF(AND(F125="",G125=""),"",N(F125)+N(G125))</f>
        <v/>
      </c>
      <c r="I125" s="24">
        <f>IF(H125="","",ROUND(H125*('Fees &amp; Settings'!$C$6+'Fees &amp; Settings'!$C$7)+'Fees &amp; Settings'!$C$8+N(E125)*'Fees &amp; Settings'!$C$9+IF(K125="Y",H125*'Fees &amp; Settings'!$C$10,0),2))</f>
        <v/>
      </c>
      <c r="J125" s="22" t="n"/>
      <c r="K125" s="21" t="n"/>
      <c r="L125" s="22" t="n"/>
      <c r="M125" s="22" t="n"/>
      <c r="N125" s="22" t="n"/>
      <c r="O125" s="25">
        <f>IF(H125="","",H125-I125-N(J125)-N(L125)-N(M125)-N(N125))</f>
        <v/>
      </c>
      <c r="P125" s="26">
        <f>IF(OR(H125="",N(H125)=0),"",O125/H125)</f>
        <v/>
      </c>
    </row>
    <row r="126" ht="19" customHeight="1">
      <c r="B126" s="18" t="n"/>
      <c r="C126" s="19" t="n"/>
      <c r="D126" s="20" t="n"/>
      <c r="E126" s="21" t="n"/>
      <c r="F126" s="22" t="n"/>
      <c r="G126" s="22" t="n"/>
      <c r="H126" s="23">
        <f>IF(AND(F126="",G126=""),"",N(F126)+N(G126))</f>
        <v/>
      </c>
      <c r="I126" s="24">
        <f>IF(H126="","",ROUND(H126*('Fees &amp; Settings'!$C$6+'Fees &amp; Settings'!$C$7)+'Fees &amp; Settings'!$C$8+N(E126)*'Fees &amp; Settings'!$C$9+IF(K126="Y",H126*'Fees &amp; Settings'!$C$10,0),2))</f>
        <v/>
      </c>
      <c r="J126" s="22" t="n"/>
      <c r="K126" s="21" t="n"/>
      <c r="L126" s="22" t="n"/>
      <c r="M126" s="22" t="n"/>
      <c r="N126" s="22" t="n"/>
      <c r="O126" s="25">
        <f>IF(H126="","",H126-I126-N(J126)-N(L126)-N(M126)-N(N126))</f>
        <v/>
      </c>
      <c r="P126" s="26">
        <f>IF(OR(H126="",N(H126)=0),"",O126/H126)</f>
        <v/>
      </c>
    </row>
    <row r="127" ht="19" customHeight="1">
      <c r="B127" s="18" t="n"/>
      <c r="C127" s="19" t="n"/>
      <c r="D127" s="20" t="n"/>
      <c r="E127" s="21" t="n"/>
      <c r="F127" s="22" t="n"/>
      <c r="G127" s="22" t="n"/>
      <c r="H127" s="23">
        <f>IF(AND(F127="",G127=""),"",N(F127)+N(G127))</f>
        <v/>
      </c>
      <c r="I127" s="24">
        <f>IF(H127="","",ROUND(H127*('Fees &amp; Settings'!$C$6+'Fees &amp; Settings'!$C$7)+'Fees &amp; Settings'!$C$8+N(E127)*'Fees &amp; Settings'!$C$9+IF(K127="Y",H127*'Fees &amp; Settings'!$C$10,0),2))</f>
        <v/>
      </c>
      <c r="J127" s="22" t="n"/>
      <c r="K127" s="21" t="n"/>
      <c r="L127" s="22" t="n"/>
      <c r="M127" s="22" t="n"/>
      <c r="N127" s="22" t="n"/>
      <c r="O127" s="25">
        <f>IF(H127="","",H127-I127-N(J127)-N(L127)-N(M127)-N(N127))</f>
        <v/>
      </c>
      <c r="P127" s="26">
        <f>IF(OR(H127="",N(H127)=0),"",O127/H127)</f>
        <v/>
      </c>
    </row>
    <row r="128" ht="19" customHeight="1">
      <c r="B128" s="18" t="n"/>
      <c r="C128" s="19" t="n"/>
      <c r="D128" s="20" t="n"/>
      <c r="E128" s="21" t="n"/>
      <c r="F128" s="22" t="n"/>
      <c r="G128" s="22" t="n"/>
      <c r="H128" s="23">
        <f>IF(AND(F128="",G128=""),"",N(F128)+N(G128))</f>
        <v/>
      </c>
      <c r="I128" s="24">
        <f>IF(H128="","",ROUND(H128*('Fees &amp; Settings'!$C$6+'Fees &amp; Settings'!$C$7)+'Fees &amp; Settings'!$C$8+N(E128)*'Fees &amp; Settings'!$C$9+IF(K128="Y",H128*'Fees &amp; Settings'!$C$10,0),2))</f>
        <v/>
      </c>
      <c r="J128" s="22" t="n"/>
      <c r="K128" s="21" t="n"/>
      <c r="L128" s="22" t="n"/>
      <c r="M128" s="22" t="n"/>
      <c r="N128" s="22" t="n"/>
      <c r="O128" s="25">
        <f>IF(H128="","",H128-I128-N(J128)-N(L128)-N(M128)-N(N128))</f>
        <v/>
      </c>
      <c r="P128" s="26">
        <f>IF(OR(H128="",N(H128)=0),"",O128/H128)</f>
        <v/>
      </c>
    </row>
    <row r="129" ht="19" customHeight="1">
      <c r="B129" s="18" t="n"/>
      <c r="C129" s="19" t="n"/>
      <c r="D129" s="20" t="n"/>
      <c r="E129" s="21" t="n"/>
      <c r="F129" s="22" t="n"/>
      <c r="G129" s="22" t="n"/>
      <c r="H129" s="23">
        <f>IF(AND(F129="",G129=""),"",N(F129)+N(G129))</f>
        <v/>
      </c>
      <c r="I129" s="24">
        <f>IF(H129="","",ROUND(H129*('Fees &amp; Settings'!$C$6+'Fees &amp; Settings'!$C$7)+'Fees &amp; Settings'!$C$8+N(E129)*'Fees &amp; Settings'!$C$9+IF(K129="Y",H129*'Fees &amp; Settings'!$C$10,0),2))</f>
        <v/>
      </c>
      <c r="J129" s="22" t="n"/>
      <c r="K129" s="21" t="n"/>
      <c r="L129" s="22" t="n"/>
      <c r="M129" s="22" t="n"/>
      <c r="N129" s="22" t="n"/>
      <c r="O129" s="25">
        <f>IF(H129="","",H129-I129-N(J129)-N(L129)-N(M129)-N(N129))</f>
        <v/>
      </c>
      <c r="P129" s="26">
        <f>IF(OR(H129="",N(H129)=0),"",O129/H129)</f>
        <v/>
      </c>
    </row>
    <row r="130" ht="19" customHeight="1">
      <c r="B130" s="18" t="n"/>
      <c r="C130" s="19" t="n"/>
      <c r="D130" s="20" t="n"/>
      <c r="E130" s="21" t="n"/>
      <c r="F130" s="22" t="n"/>
      <c r="G130" s="22" t="n"/>
      <c r="H130" s="23">
        <f>IF(AND(F130="",G130=""),"",N(F130)+N(G130))</f>
        <v/>
      </c>
      <c r="I130" s="24">
        <f>IF(H130="","",ROUND(H130*('Fees &amp; Settings'!$C$6+'Fees &amp; Settings'!$C$7)+'Fees &amp; Settings'!$C$8+N(E130)*'Fees &amp; Settings'!$C$9+IF(K130="Y",H130*'Fees &amp; Settings'!$C$10,0),2))</f>
        <v/>
      </c>
      <c r="J130" s="22" t="n"/>
      <c r="K130" s="21" t="n"/>
      <c r="L130" s="22" t="n"/>
      <c r="M130" s="22" t="n"/>
      <c r="N130" s="22" t="n"/>
      <c r="O130" s="25">
        <f>IF(H130="","",H130-I130-N(J130)-N(L130)-N(M130)-N(N130))</f>
        <v/>
      </c>
      <c r="P130" s="26">
        <f>IF(OR(H130="",N(H130)=0),"",O130/H130)</f>
        <v/>
      </c>
    </row>
    <row r="131" ht="19" customHeight="1">
      <c r="B131" s="18" t="n"/>
      <c r="C131" s="19" t="n"/>
      <c r="D131" s="20" t="n"/>
      <c r="E131" s="21" t="n"/>
      <c r="F131" s="22" t="n"/>
      <c r="G131" s="22" t="n"/>
      <c r="H131" s="23">
        <f>IF(AND(F131="",G131=""),"",N(F131)+N(G131))</f>
        <v/>
      </c>
      <c r="I131" s="24">
        <f>IF(H131="","",ROUND(H131*('Fees &amp; Settings'!$C$6+'Fees &amp; Settings'!$C$7)+'Fees &amp; Settings'!$C$8+N(E131)*'Fees &amp; Settings'!$C$9+IF(K131="Y",H131*'Fees &amp; Settings'!$C$10,0),2))</f>
        <v/>
      </c>
      <c r="J131" s="22" t="n"/>
      <c r="K131" s="21" t="n"/>
      <c r="L131" s="22" t="n"/>
      <c r="M131" s="22" t="n"/>
      <c r="N131" s="22" t="n"/>
      <c r="O131" s="25">
        <f>IF(H131="","",H131-I131-N(J131)-N(L131)-N(M131)-N(N131))</f>
        <v/>
      </c>
      <c r="P131" s="26">
        <f>IF(OR(H131="",N(H131)=0),"",O131/H131)</f>
        <v/>
      </c>
    </row>
    <row r="132" ht="19" customHeight="1">
      <c r="B132" s="18" t="n"/>
      <c r="C132" s="19" t="n"/>
      <c r="D132" s="20" t="n"/>
      <c r="E132" s="21" t="n"/>
      <c r="F132" s="22" t="n"/>
      <c r="G132" s="22" t="n"/>
      <c r="H132" s="23">
        <f>IF(AND(F132="",G132=""),"",N(F132)+N(G132))</f>
        <v/>
      </c>
      <c r="I132" s="24">
        <f>IF(H132="","",ROUND(H132*('Fees &amp; Settings'!$C$6+'Fees &amp; Settings'!$C$7)+'Fees &amp; Settings'!$C$8+N(E132)*'Fees &amp; Settings'!$C$9+IF(K132="Y",H132*'Fees &amp; Settings'!$C$10,0),2))</f>
        <v/>
      </c>
      <c r="J132" s="22" t="n"/>
      <c r="K132" s="21" t="n"/>
      <c r="L132" s="22" t="n"/>
      <c r="M132" s="22" t="n"/>
      <c r="N132" s="22" t="n"/>
      <c r="O132" s="25">
        <f>IF(H132="","",H132-I132-N(J132)-N(L132)-N(M132)-N(N132))</f>
        <v/>
      </c>
      <c r="P132" s="26">
        <f>IF(OR(H132="",N(H132)=0),"",O132/H132)</f>
        <v/>
      </c>
    </row>
    <row r="133" ht="19" customHeight="1">
      <c r="B133" s="18" t="n"/>
      <c r="C133" s="19" t="n"/>
      <c r="D133" s="20" t="n"/>
      <c r="E133" s="21" t="n"/>
      <c r="F133" s="22" t="n"/>
      <c r="G133" s="22" t="n"/>
      <c r="H133" s="23">
        <f>IF(AND(F133="",G133=""),"",N(F133)+N(G133))</f>
        <v/>
      </c>
      <c r="I133" s="24">
        <f>IF(H133="","",ROUND(H133*('Fees &amp; Settings'!$C$6+'Fees &amp; Settings'!$C$7)+'Fees &amp; Settings'!$C$8+N(E133)*'Fees &amp; Settings'!$C$9+IF(K133="Y",H133*'Fees &amp; Settings'!$C$10,0),2))</f>
        <v/>
      </c>
      <c r="J133" s="22" t="n"/>
      <c r="K133" s="21" t="n"/>
      <c r="L133" s="22" t="n"/>
      <c r="M133" s="22" t="n"/>
      <c r="N133" s="22" t="n"/>
      <c r="O133" s="25">
        <f>IF(H133="","",H133-I133-N(J133)-N(L133)-N(M133)-N(N133))</f>
        <v/>
      </c>
      <c r="P133" s="26">
        <f>IF(OR(H133="",N(H133)=0),"",O133/H133)</f>
        <v/>
      </c>
    </row>
    <row r="134" ht="19" customHeight="1">
      <c r="B134" s="18" t="n"/>
      <c r="C134" s="19" t="n"/>
      <c r="D134" s="20" t="n"/>
      <c r="E134" s="21" t="n"/>
      <c r="F134" s="22" t="n"/>
      <c r="G134" s="22" t="n"/>
      <c r="H134" s="23">
        <f>IF(AND(F134="",G134=""),"",N(F134)+N(G134))</f>
        <v/>
      </c>
      <c r="I134" s="24">
        <f>IF(H134="","",ROUND(H134*('Fees &amp; Settings'!$C$6+'Fees &amp; Settings'!$C$7)+'Fees &amp; Settings'!$C$8+N(E134)*'Fees &amp; Settings'!$C$9+IF(K134="Y",H134*'Fees &amp; Settings'!$C$10,0),2))</f>
        <v/>
      </c>
      <c r="J134" s="22" t="n"/>
      <c r="K134" s="21" t="n"/>
      <c r="L134" s="22" t="n"/>
      <c r="M134" s="22" t="n"/>
      <c r="N134" s="22" t="n"/>
      <c r="O134" s="25">
        <f>IF(H134="","",H134-I134-N(J134)-N(L134)-N(M134)-N(N134))</f>
        <v/>
      </c>
      <c r="P134" s="26">
        <f>IF(OR(H134="",N(H134)=0),"",O134/H134)</f>
        <v/>
      </c>
    </row>
    <row r="135" ht="19" customHeight="1">
      <c r="B135" s="18" t="n"/>
      <c r="C135" s="19" t="n"/>
      <c r="D135" s="20" t="n"/>
      <c r="E135" s="21" t="n"/>
      <c r="F135" s="22" t="n"/>
      <c r="G135" s="22" t="n"/>
      <c r="H135" s="23">
        <f>IF(AND(F135="",G135=""),"",N(F135)+N(G135))</f>
        <v/>
      </c>
      <c r="I135" s="24">
        <f>IF(H135="","",ROUND(H135*('Fees &amp; Settings'!$C$6+'Fees &amp; Settings'!$C$7)+'Fees &amp; Settings'!$C$8+N(E135)*'Fees &amp; Settings'!$C$9+IF(K135="Y",H135*'Fees &amp; Settings'!$C$10,0),2))</f>
        <v/>
      </c>
      <c r="J135" s="22" t="n"/>
      <c r="K135" s="21" t="n"/>
      <c r="L135" s="22" t="n"/>
      <c r="M135" s="22" t="n"/>
      <c r="N135" s="22" t="n"/>
      <c r="O135" s="25">
        <f>IF(H135="","",H135-I135-N(J135)-N(L135)-N(M135)-N(N135))</f>
        <v/>
      </c>
      <c r="P135" s="26">
        <f>IF(OR(H135="",N(H135)=0),"",O135/H135)</f>
        <v/>
      </c>
    </row>
    <row r="136" ht="19" customHeight="1">
      <c r="B136" s="18" t="n"/>
      <c r="C136" s="19" t="n"/>
      <c r="D136" s="20" t="n"/>
      <c r="E136" s="21" t="n"/>
      <c r="F136" s="22" t="n"/>
      <c r="G136" s="22" t="n"/>
      <c r="H136" s="23">
        <f>IF(AND(F136="",G136=""),"",N(F136)+N(G136))</f>
        <v/>
      </c>
      <c r="I136" s="24">
        <f>IF(H136="","",ROUND(H136*('Fees &amp; Settings'!$C$6+'Fees &amp; Settings'!$C$7)+'Fees &amp; Settings'!$C$8+N(E136)*'Fees &amp; Settings'!$C$9+IF(K136="Y",H136*'Fees &amp; Settings'!$C$10,0),2))</f>
        <v/>
      </c>
      <c r="J136" s="22" t="n"/>
      <c r="K136" s="21" t="n"/>
      <c r="L136" s="22" t="n"/>
      <c r="M136" s="22" t="n"/>
      <c r="N136" s="22" t="n"/>
      <c r="O136" s="25">
        <f>IF(H136="","",H136-I136-N(J136)-N(L136)-N(M136)-N(N136))</f>
        <v/>
      </c>
      <c r="P136" s="26">
        <f>IF(OR(H136="",N(H136)=0),"",O136/H136)</f>
        <v/>
      </c>
    </row>
    <row r="137" ht="19" customHeight="1">
      <c r="B137" s="18" t="n"/>
      <c r="C137" s="19" t="n"/>
      <c r="D137" s="20" t="n"/>
      <c r="E137" s="21" t="n"/>
      <c r="F137" s="22" t="n"/>
      <c r="G137" s="22" t="n"/>
      <c r="H137" s="23">
        <f>IF(AND(F137="",G137=""),"",N(F137)+N(G137))</f>
        <v/>
      </c>
      <c r="I137" s="24">
        <f>IF(H137="","",ROUND(H137*('Fees &amp; Settings'!$C$6+'Fees &amp; Settings'!$C$7)+'Fees &amp; Settings'!$C$8+N(E137)*'Fees &amp; Settings'!$C$9+IF(K137="Y",H137*'Fees &amp; Settings'!$C$10,0),2))</f>
        <v/>
      </c>
      <c r="J137" s="22" t="n"/>
      <c r="K137" s="21" t="n"/>
      <c r="L137" s="22" t="n"/>
      <c r="M137" s="22" t="n"/>
      <c r="N137" s="22" t="n"/>
      <c r="O137" s="25">
        <f>IF(H137="","",H137-I137-N(J137)-N(L137)-N(M137)-N(N137))</f>
        <v/>
      </c>
      <c r="P137" s="26">
        <f>IF(OR(H137="",N(H137)=0),"",O137/H137)</f>
        <v/>
      </c>
    </row>
    <row r="138" ht="19" customHeight="1">
      <c r="B138" s="18" t="n"/>
      <c r="C138" s="19" t="n"/>
      <c r="D138" s="20" t="n"/>
      <c r="E138" s="21" t="n"/>
      <c r="F138" s="22" t="n"/>
      <c r="G138" s="22" t="n"/>
      <c r="H138" s="23">
        <f>IF(AND(F138="",G138=""),"",N(F138)+N(G138))</f>
        <v/>
      </c>
      <c r="I138" s="24">
        <f>IF(H138="","",ROUND(H138*('Fees &amp; Settings'!$C$6+'Fees &amp; Settings'!$C$7)+'Fees &amp; Settings'!$C$8+N(E138)*'Fees &amp; Settings'!$C$9+IF(K138="Y",H138*'Fees &amp; Settings'!$C$10,0),2))</f>
        <v/>
      </c>
      <c r="J138" s="22" t="n"/>
      <c r="K138" s="21" t="n"/>
      <c r="L138" s="22" t="n"/>
      <c r="M138" s="22" t="n"/>
      <c r="N138" s="22" t="n"/>
      <c r="O138" s="25">
        <f>IF(H138="","",H138-I138-N(J138)-N(L138)-N(M138)-N(N138))</f>
        <v/>
      </c>
      <c r="P138" s="26">
        <f>IF(OR(H138="",N(H138)=0),"",O138/H138)</f>
        <v/>
      </c>
    </row>
    <row r="139" ht="19" customHeight="1">
      <c r="B139" s="18" t="n"/>
      <c r="C139" s="19" t="n"/>
      <c r="D139" s="20" t="n"/>
      <c r="E139" s="21" t="n"/>
      <c r="F139" s="22" t="n"/>
      <c r="G139" s="22" t="n"/>
      <c r="H139" s="23">
        <f>IF(AND(F139="",G139=""),"",N(F139)+N(G139))</f>
        <v/>
      </c>
      <c r="I139" s="24">
        <f>IF(H139="","",ROUND(H139*('Fees &amp; Settings'!$C$6+'Fees &amp; Settings'!$C$7)+'Fees &amp; Settings'!$C$8+N(E139)*'Fees &amp; Settings'!$C$9+IF(K139="Y",H139*'Fees &amp; Settings'!$C$10,0),2))</f>
        <v/>
      </c>
      <c r="J139" s="22" t="n"/>
      <c r="K139" s="21" t="n"/>
      <c r="L139" s="22" t="n"/>
      <c r="M139" s="22" t="n"/>
      <c r="N139" s="22" t="n"/>
      <c r="O139" s="25">
        <f>IF(H139="","",H139-I139-N(J139)-N(L139)-N(M139)-N(N139))</f>
        <v/>
      </c>
      <c r="P139" s="26">
        <f>IF(OR(H139="",N(H139)=0),"",O139/H139)</f>
        <v/>
      </c>
    </row>
    <row r="140" ht="19" customHeight="1">
      <c r="B140" s="18" t="n"/>
      <c r="C140" s="19" t="n"/>
      <c r="D140" s="20" t="n"/>
      <c r="E140" s="21" t="n"/>
      <c r="F140" s="22" t="n"/>
      <c r="G140" s="22" t="n"/>
      <c r="H140" s="23">
        <f>IF(AND(F140="",G140=""),"",N(F140)+N(G140))</f>
        <v/>
      </c>
      <c r="I140" s="24">
        <f>IF(H140="","",ROUND(H140*('Fees &amp; Settings'!$C$6+'Fees &amp; Settings'!$C$7)+'Fees &amp; Settings'!$C$8+N(E140)*'Fees &amp; Settings'!$C$9+IF(K140="Y",H140*'Fees &amp; Settings'!$C$10,0),2))</f>
        <v/>
      </c>
      <c r="J140" s="22" t="n"/>
      <c r="K140" s="21" t="n"/>
      <c r="L140" s="22" t="n"/>
      <c r="M140" s="22" t="n"/>
      <c r="N140" s="22" t="n"/>
      <c r="O140" s="25">
        <f>IF(H140="","",H140-I140-N(J140)-N(L140)-N(M140)-N(N140))</f>
        <v/>
      </c>
      <c r="P140" s="26">
        <f>IF(OR(H140="",N(H140)=0),"",O140/H140)</f>
        <v/>
      </c>
    </row>
    <row r="141" ht="19" customHeight="1">
      <c r="B141" s="18" t="n"/>
      <c r="C141" s="19" t="n"/>
      <c r="D141" s="20" t="n"/>
      <c r="E141" s="21" t="n"/>
      <c r="F141" s="22" t="n"/>
      <c r="G141" s="22" t="n"/>
      <c r="H141" s="23">
        <f>IF(AND(F141="",G141=""),"",N(F141)+N(G141))</f>
        <v/>
      </c>
      <c r="I141" s="24">
        <f>IF(H141="","",ROUND(H141*('Fees &amp; Settings'!$C$6+'Fees &amp; Settings'!$C$7)+'Fees &amp; Settings'!$C$8+N(E141)*'Fees &amp; Settings'!$C$9+IF(K141="Y",H141*'Fees &amp; Settings'!$C$10,0),2))</f>
        <v/>
      </c>
      <c r="J141" s="22" t="n"/>
      <c r="K141" s="21" t="n"/>
      <c r="L141" s="22" t="n"/>
      <c r="M141" s="22" t="n"/>
      <c r="N141" s="22" t="n"/>
      <c r="O141" s="25">
        <f>IF(H141="","",H141-I141-N(J141)-N(L141)-N(M141)-N(N141))</f>
        <v/>
      </c>
      <c r="P141" s="26">
        <f>IF(OR(H141="",N(H141)=0),"",O141/H141)</f>
        <v/>
      </c>
    </row>
    <row r="142" ht="19" customHeight="1">
      <c r="B142" s="18" t="n"/>
      <c r="C142" s="19" t="n"/>
      <c r="D142" s="20" t="n"/>
      <c r="E142" s="21" t="n"/>
      <c r="F142" s="22" t="n"/>
      <c r="G142" s="22" t="n"/>
      <c r="H142" s="23">
        <f>IF(AND(F142="",G142=""),"",N(F142)+N(G142))</f>
        <v/>
      </c>
      <c r="I142" s="24">
        <f>IF(H142="","",ROUND(H142*('Fees &amp; Settings'!$C$6+'Fees &amp; Settings'!$C$7)+'Fees &amp; Settings'!$C$8+N(E142)*'Fees &amp; Settings'!$C$9+IF(K142="Y",H142*'Fees &amp; Settings'!$C$10,0),2))</f>
        <v/>
      </c>
      <c r="J142" s="22" t="n"/>
      <c r="K142" s="21" t="n"/>
      <c r="L142" s="22" t="n"/>
      <c r="M142" s="22" t="n"/>
      <c r="N142" s="22" t="n"/>
      <c r="O142" s="25">
        <f>IF(H142="","",H142-I142-N(J142)-N(L142)-N(M142)-N(N142))</f>
        <v/>
      </c>
      <c r="P142" s="26">
        <f>IF(OR(H142="",N(H142)=0),"",O142/H142)</f>
        <v/>
      </c>
    </row>
    <row r="143" ht="19" customHeight="1">
      <c r="B143" s="18" t="n"/>
      <c r="C143" s="19" t="n"/>
      <c r="D143" s="20" t="n"/>
      <c r="E143" s="21" t="n"/>
      <c r="F143" s="22" t="n"/>
      <c r="G143" s="22" t="n"/>
      <c r="H143" s="23">
        <f>IF(AND(F143="",G143=""),"",N(F143)+N(G143))</f>
        <v/>
      </c>
      <c r="I143" s="24">
        <f>IF(H143="","",ROUND(H143*('Fees &amp; Settings'!$C$6+'Fees &amp; Settings'!$C$7)+'Fees &amp; Settings'!$C$8+N(E143)*'Fees &amp; Settings'!$C$9+IF(K143="Y",H143*'Fees &amp; Settings'!$C$10,0),2))</f>
        <v/>
      </c>
      <c r="J143" s="22" t="n"/>
      <c r="K143" s="21" t="n"/>
      <c r="L143" s="22" t="n"/>
      <c r="M143" s="22" t="n"/>
      <c r="N143" s="22" t="n"/>
      <c r="O143" s="25">
        <f>IF(H143="","",H143-I143-N(J143)-N(L143)-N(M143)-N(N143))</f>
        <v/>
      </c>
      <c r="P143" s="26">
        <f>IF(OR(H143="",N(H143)=0),"",O143/H143)</f>
        <v/>
      </c>
    </row>
    <row r="144" ht="19" customHeight="1">
      <c r="B144" s="18" t="n"/>
      <c r="C144" s="19" t="n"/>
      <c r="D144" s="20" t="n"/>
      <c r="E144" s="21" t="n"/>
      <c r="F144" s="22" t="n"/>
      <c r="G144" s="22" t="n"/>
      <c r="H144" s="23">
        <f>IF(AND(F144="",G144=""),"",N(F144)+N(G144))</f>
        <v/>
      </c>
      <c r="I144" s="24">
        <f>IF(H144="","",ROUND(H144*('Fees &amp; Settings'!$C$6+'Fees &amp; Settings'!$C$7)+'Fees &amp; Settings'!$C$8+N(E144)*'Fees &amp; Settings'!$C$9+IF(K144="Y",H144*'Fees &amp; Settings'!$C$10,0),2))</f>
        <v/>
      </c>
      <c r="J144" s="22" t="n"/>
      <c r="K144" s="21" t="n"/>
      <c r="L144" s="22" t="n"/>
      <c r="M144" s="22" t="n"/>
      <c r="N144" s="22" t="n"/>
      <c r="O144" s="25">
        <f>IF(H144="","",H144-I144-N(J144)-N(L144)-N(M144)-N(N144))</f>
        <v/>
      </c>
      <c r="P144" s="26">
        <f>IF(OR(H144="",N(H144)=0),"",O144/H144)</f>
        <v/>
      </c>
    </row>
    <row r="145" ht="19" customHeight="1">
      <c r="B145" s="18" t="n"/>
      <c r="C145" s="19" t="n"/>
      <c r="D145" s="20" t="n"/>
      <c r="E145" s="21" t="n"/>
      <c r="F145" s="22" t="n"/>
      <c r="G145" s="22" t="n"/>
      <c r="H145" s="23">
        <f>IF(AND(F145="",G145=""),"",N(F145)+N(G145))</f>
        <v/>
      </c>
      <c r="I145" s="24">
        <f>IF(H145="","",ROUND(H145*('Fees &amp; Settings'!$C$6+'Fees &amp; Settings'!$C$7)+'Fees &amp; Settings'!$C$8+N(E145)*'Fees &amp; Settings'!$C$9+IF(K145="Y",H145*'Fees &amp; Settings'!$C$10,0),2))</f>
        <v/>
      </c>
      <c r="J145" s="22" t="n"/>
      <c r="K145" s="21" t="n"/>
      <c r="L145" s="22" t="n"/>
      <c r="M145" s="22" t="n"/>
      <c r="N145" s="22" t="n"/>
      <c r="O145" s="25">
        <f>IF(H145="","",H145-I145-N(J145)-N(L145)-N(M145)-N(N145))</f>
        <v/>
      </c>
      <c r="P145" s="26">
        <f>IF(OR(H145="",N(H145)=0),"",O145/H145)</f>
        <v/>
      </c>
    </row>
    <row r="146" ht="19" customHeight="1">
      <c r="B146" s="18" t="n"/>
      <c r="C146" s="19" t="n"/>
      <c r="D146" s="20" t="n"/>
      <c r="E146" s="21" t="n"/>
      <c r="F146" s="22" t="n"/>
      <c r="G146" s="22" t="n"/>
      <c r="H146" s="23">
        <f>IF(AND(F146="",G146=""),"",N(F146)+N(G146))</f>
        <v/>
      </c>
      <c r="I146" s="24">
        <f>IF(H146="","",ROUND(H146*('Fees &amp; Settings'!$C$6+'Fees &amp; Settings'!$C$7)+'Fees &amp; Settings'!$C$8+N(E146)*'Fees &amp; Settings'!$C$9+IF(K146="Y",H146*'Fees &amp; Settings'!$C$10,0),2))</f>
        <v/>
      </c>
      <c r="J146" s="22" t="n"/>
      <c r="K146" s="21" t="n"/>
      <c r="L146" s="22" t="n"/>
      <c r="M146" s="22" t="n"/>
      <c r="N146" s="22" t="n"/>
      <c r="O146" s="25">
        <f>IF(H146="","",H146-I146-N(J146)-N(L146)-N(M146)-N(N146))</f>
        <v/>
      </c>
      <c r="P146" s="26">
        <f>IF(OR(H146="",N(H146)=0),"",O146/H146)</f>
        <v/>
      </c>
    </row>
    <row r="147" ht="19" customHeight="1">
      <c r="B147" s="18" t="n"/>
      <c r="C147" s="19" t="n"/>
      <c r="D147" s="20" t="n"/>
      <c r="E147" s="21" t="n"/>
      <c r="F147" s="22" t="n"/>
      <c r="G147" s="22" t="n"/>
      <c r="H147" s="23">
        <f>IF(AND(F147="",G147=""),"",N(F147)+N(G147))</f>
        <v/>
      </c>
      <c r="I147" s="24">
        <f>IF(H147="","",ROUND(H147*('Fees &amp; Settings'!$C$6+'Fees &amp; Settings'!$C$7)+'Fees &amp; Settings'!$C$8+N(E147)*'Fees &amp; Settings'!$C$9+IF(K147="Y",H147*'Fees &amp; Settings'!$C$10,0),2))</f>
        <v/>
      </c>
      <c r="J147" s="22" t="n"/>
      <c r="K147" s="21" t="n"/>
      <c r="L147" s="22" t="n"/>
      <c r="M147" s="22" t="n"/>
      <c r="N147" s="22" t="n"/>
      <c r="O147" s="25">
        <f>IF(H147="","",H147-I147-N(J147)-N(L147)-N(M147)-N(N147))</f>
        <v/>
      </c>
      <c r="P147" s="26">
        <f>IF(OR(H147="",N(H147)=0),"",O147/H147)</f>
        <v/>
      </c>
    </row>
    <row r="148" ht="19" customHeight="1">
      <c r="B148" s="18" t="n"/>
      <c r="C148" s="19" t="n"/>
      <c r="D148" s="20" t="n"/>
      <c r="E148" s="21" t="n"/>
      <c r="F148" s="22" t="n"/>
      <c r="G148" s="22" t="n"/>
      <c r="H148" s="23">
        <f>IF(AND(F148="",G148=""),"",N(F148)+N(G148))</f>
        <v/>
      </c>
      <c r="I148" s="24">
        <f>IF(H148="","",ROUND(H148*('Fees &amp; Settings'!$C$6+'Fees &amp; Settings'!$C$7)+'Fees &amp; Settings'!$C$8+N(E148)*'Fees &amp; Settings'!$C$9+IF(K148="Y",H148*'Fees &amp; Settings'!$C$10,0),2))</f>
        <v/>
      </c>
      <c r="J148" s="22" t="n"/>
      <c r="K148" s="21" t="n"/>
      <c r="L148" s="22" t="n"/>
      <c r="M148" s="22" t="n"/>
      <c r="N148" s="22" t="n"/>
      <c r="O148" s="25">
        <f>IF(H148="","",H148-I148-N(J148)-N(L148)-N(M148)-N(N148))</f>
        <v/>
      </c>
      <c r="P148" s="26">
        <f>IF(OR(H148="",N(H148)=0),"",O148/H148)</f>
        <v/>
      </c>
    </row>
    <row r="149" ht="19" customHeight="1">
      <c r="B149" s="18" t="n"/>
      <c r="C149" s="19" t="n"/>
      <c r="D149" s="20" t="n"/>
      <c r="E149" s="21" t="n"/>
      <c r="F149" s="22" t="n"/>
      <c r="G149" s="22" t="n"/>
      <c r="H149" s="23">
        <f>IF(AND(F149="",G149=""),"",N(F149)+N(G149))</f>
        <v/>
      </c>
      <c r="I149" s="24">
        <f>IF(H149="","",ROUND(H149*('Fees &amp; Settings'!$C$6+'Fees &amp; Settings'!$C$7)+'Fees &amp; Settings'!$C$8+N(E149)*'Fees &amp; Settings'!$C$9+IF(K149="Y",H149*'Fees &amp; Settings'!$C$10,0),2))</f>
        <v/>
      </c>
      <c r="J149" s="22" t="n"/>
      <c r="K149" s="21" t="n"/>
      <c r="L149" s="22" t="n"/>
      <c r="M149" s="22" t="n"/>
      <c r="N149" s="22" t="n"/>
      <c r="O149" s="25">
        <f>IF(H149="","",H149-I149-N(J149)-N(L149)-N(M149)-N(N149))</f>
        <v/>
      </c>
      <c r="P149" s="26">
        <f>IF(OR(H149="",N(H149)=0),"",O149/H149)</f>
        <v/>
      </c>
    </row>
    <row r="150" ht="19" customHeight="1">
      <c r="B150" s="18" t="n"/>
      <c r="C150" s="19" t="n"/>
      <c r="D150" s="20" t="n"/>
      <c r="E150" s="21" t="n"/>
      <c r="F150" s="22" t="n"/>
      <c r="G150" s="22" t="n"/>
      <c r="H150" s="23">
        <f>IF(AND(F150="",G150=""),"",N(F150)+N(G150))</f>
        <v/>
      </c>
      <c r="I150" s="24">
        <f>IF(H150="","",ROUND(H150*('Fees &amp; Settings'!$C$6+'Fees &amp; Settings'!$C$7)+'Fees &amp; Settings'!$C$8+N(E150)*'Fees &amp; Settings'!$C$9+IF(K150="Y",H150*'Fees &amp; Settings'!$C$10,0),2))</f>
        <v/>
      </c>
      <c r="J150" s="22" t="n"/>
      <c r="K150" s="21" t="n"/>
      <c r="L150" s="22" t="n"/>
      <c r="M150" s="22" t="n"/>
      <c r="N150" s="22" t="n"/>
      <c r="O150" s="25">
        <f>IF(H150="","",H150-I150-N(J150)-N(L150)-N(M150)-N(N150))</f>
        <v/>
      </c>
      <c r="P150" s="26">
        <f>IF(OR(H150="",N(H150)=0),"",O150/H150)</f>
        <v/>
      </c>
    </row>
    <row r="151" ht="19" customHeight="1">
      <c r="B151" s="18" t="n"/>
      <c r="C151" s="19" t="n"/>
      <c r="D151" s="20" t="n"/>
      <c r="E151" s="21" t="n"/>
      <c r="F151" s="22" t="n"/>
      <c r="G151" s="22" t="n"/>
      <c r="H151" s="23">
        <f>IF(AND(F151="",G151=""),"",N(F151)+N(G151))</f>
        <v/>
      </c>
      <c r="I151" s="24">
        <f>IF(H151="","",ROUND(H151*('Fees &amp; Settings'!$C$6+'Fees &amp; Settings'!$C$7)+'Fees &amp; Settings'!$C$8+N(E151)*'Fees &amp; Settings'!$C$9+IF(K151="Y",H151*'Fees &amp; Settings'!$C$10,0),2))</f>
        <v/>
      </c>
      <c r="J151" s="22" t="n"/>
      <c r="K151" s="21" t="n"/>
      <c r="L151" s="22" t="n"/>
      <c r="M151" s="22" t="n"/>
      <c r="N151" s="22" t="n"/>
      <c r="O151" s="25">
        <f>IF(H151="","",H151-I151-N(J151)-N(L151)-N(M151)-N(N151))</f>
        <v/>
      </c>
      <c r="P151" s="26">
        <f>IF(OR(H151="",N(H151)=0),"",O151/H151)</f>
        <v/>
      </c>
    </row>
    <row r="152" ht="19" customHeight="1">
      <c r="B152" s="18" t="n"/>
      <c r="C152" s="19" t="n"/>
      <c r="D152" s="20" t="n"/>
      <c r="E152" s="21" t="n"/>
      <c r="F152" s="22" t="n"/>
      <c r="G152" s="22" t="n"/>
      <c r="H152" s="23">
        <f>IF(AND(F152="",G152=""),"",N(F152)+N(G152))</f>
        <v/>
      </c>
      <c r="I152" s="24">
        <f>IF(H152="","",ROUND(H152*('Fees &amp; Settings'!$C$6+'Fees &amp; Settings'!$C$7)+'Fees &amp; Settings'!$C$8+N(E152)*'Fees &amp; Settings'!$C$9+IF(K152="Y",H152*'Fees &amp; Settings'!$C$10,0),2))</f>
        <v/>
      </c>
      <c r="J152" s="22" t="n"/>
      <c r="K152" s="21" t="n"/>
      <c r="L152" s="22" t="n"/>
      <c r="M152" s="22" t="n"/>
      <c r="N152" s="22" t="n"/>
      <c r="O152" s="25">
        <f>IF(H152="","",H152-I152-N(J152)-N(L152)-N(M152)-N(N152))</f>
        <v/>
      </c>
      <c r="P152" s="26">
        <f>IF(OR(H152="",N(H152)=0),"",O152/H152)</f>
        <v/>
      </c>
    </row>
    <row r="153" ht="19" customHeight="1">
      <c r="B153" s="18" t="n"/>
      <c r="C153" s="19" t="n"/>
      <c r="D153" s="20" t="n"/>
      <c r="E153" s="21" t="n"/>
      <c r="F153" s="22" t="n"/>
      <c r="G153" s="22" t="n"/>
      <c r="H153" s="23">
        <f>IF(AND(F153="",G153=""),"",N(F153)+N(G153))</f>
        <v/>
      </c>
      <c r="I153" s="24">
        <f>IF(H153="","",ROUND(H153*('Fees &amp; Settings'!$C$6+'Fees &amp; Settings'!$C$7)+'Fees &amp; Settings'!$C$8+N(E153)*'Fees &amp; Settings'!$C$9+IF(K153="Y",H153*'Fees &amp; Settings'!$C$10,0),2))</f>
        <v/>
      </c>
      <c r="J153" s="22" t="n"/>
      <c r="K153" s="21" t="n"/>
      <c r="L153" s="22" t="n"/>
      <c r="M153" s="22" t="n"/>
      <c r="N153" s="22" t="n"/>
      <c r="O153" s="25">
        <f>IF(H153="","",H153-I153-N(J153)-N(L153)-N(M153)-N(N153))</f>
        <v/>
      </c>
      <c r="P153" s="26">
        <f>IF(OR(H153="",N(H153)=0),"",O153/H153)</f>
        <v/>
      </c>
    </row>
    <row r="154" ht="19" customHeight="1">
      <c r="B154" s="18" t="n"/>
      <c r="C154" s="19" t="n"/>
      <c r="D154" s="20" t="n"/>
      <c r="E154" s="21" t="n"/>
      <c r="F154" s="22" t="n"/>
      <c r="G154" s="22" t="n"/>
      <c r="H154" s="23">
        <f>IF(AND(F154="",G154=""),"",N(F154)+N(G154))</f>
        <v/>
      </c>
      <c r="I154" s="24">
        <f>IF(H154="","",ROUND(H154*('Fees &amp; Settings'!$C$6+'Fees &amp; Settings'!$C$7)+'Fees &amp; Settings'!$C$8+N(E154)*'Fees &amp; Settings'!$C$9+IF(K154="Y",H154*'Fees &amp; Settings'!$C$10,0),2))</f>
        <v/>
      </c>
      <c r="J154" s="22" t="n"/>
      <c r="K154" s="21" t="n"/>
      <c r="L154" s="22" t="n"/>
      <c r="M154" s="22" t="n"/>
      <c r="N154" s="22" t="n"/>
      <c r="O154" s="25">
        <f>IF(H154="","",H154-I154-N(J154)-N(L154)-N(M154)-N(N154))</f>
        <v/>
      </c>
      <c r="P154" s="26">
        <f>IF(OR(H154="",N(H154)=0),"",O154/H154)</f>
        <v/>
      </c>
    </row>
    <row r="155" ht="19" customHeight="1">
      <c r="B155" s="18" t="n"/>
      <c r="C155" s="19" t="n"/>
      <c r="D155" s="20" t="n"/>
      <c r="E155" s="21" t="n"/>
      <c r="F155" s="22" t="n"/>
      <c r="G155" s="22" t="n"/>
      <c r="H155" s="23">
        <f>IF(AND(F155="",G155=""),"",N(F155)+N(G155))</f>
        <v/>
      </c>
      <c r="I155" s="24">
        <f>IF(H155="","",ROUND(H155*('Fees &amp; Settings'!$C$6+'Fees &amp; Settings'!$C$7)+'Fees &amp; Settings'!$C$8+N(E155)*'Fees &amp; Settings'!$C$9+IF(K155="Y",H155*'Fees &amp; Settings'!$C$10,0),2))</f>
        <v/>
      </c>
      <c r="J155" s="22" t="n"/>
      <c r="K155" s="21" t="n"/>
      <c r="L155" s="22" t="n"/>
      <c r="M155" s="22" t="n"/>
      <c r="N155" s="22" t="n"/>
      <c r="O155" s="25">
        <f>IF(H155="","",H155-I155-N(J155)-N(L155)-N(M155)-N(N155))</f>
        <v/>
      </c>
      <c r="P155" s="26">
        <f>IF(OR(H155="",N(H155)=0),"",O155/H155)</f>
        <v/>
      </c>
    </row>
    <row r="156" ht="19" customHeight="1">
      <c r="B156" s="18" t="n"/>
      <c r="C156" s="19" t="n"/>
      <c r="D156" s="20" t="n"/>
      <c r="E156" s="21" t="n"/>
      <c r="F156" s="22" t="n"/>
      <c r="G156" s="22" t="n"/>
      <c r="H156" s="23">
        <f>IF(AND(F156="",G156=""),"",N(F156)+N(G156))</f>
        <v/>
      </c>
      <c r="I156" s="24">
        <f>IF(H156="","",ROUND(H156*('Fees &amp; Settings'!$C$6+'Fees &amp; Settings'!$C$7)+'Fees &amp; Settings'!$C$8+N(E156)*'Fees &amp; Settings'!$C$9+IF(K156="Y",H156*'Fees &amp; Settings'!$C$10,0),2))</f>
        <v/>
      </c>
      <c r="J156" s="22" t="n"/>
      <c r="K156" s="21" t="n"/>
      <c r="L156" s="22" t="n"/>
      <c r="M156" s="22" t="n"/>
      <c r="N156" s="22" t="n"/>
      <c r="O156" s="25">
        <f>IF(H156="","",H156-I156-N(J156)-N(L156)-N(M156)-N(N156))</f>
        <v/>
      </c>
      <c r="P156" s="26">
        <f>IF(OR(H156="",N(H156)=0),"",O156/H156)</f>
        <v/>
      </c>
    </row>
    <row r="157" ht="19" customHeight="1">
      <c r="B157" s="18" t="n"/>
      <c r="C157" s="19" t="n"/>
      <c r="D157" s="20" t="n"/>
      <c r="E157" s="21" t="n"/>
      <c r="F157" s="22" t="n"/>
      <c r="G157" s="22" t="n"/>
      <c r="H157" s="23">
        <f>IF(AND(F157="",G157=""),"",N(F157)+N(G157))</f>
        <v/>
      </c>
      <c r="I157" s="24">
        <f>IF(H157="","",ROUND(H157*('Fees &amp; Settings'!$C$6+'Fees &amp; Settings'!$C$7)+'Fees &amp; Settings'!$C$8+N(E157)*'Fees &amp; Settings'!$C$9+IF(K157="Y",H157*'Fees &amp; Settings'!$C$10,0),2))</f>
        <v/>
      </c>
      <c r="J157" s="22" t="n"/>
      <c r="K157" s="21" t="n"/>
      <c r="L157" s="22" t="n"/>
      <c r="M157" s="22" t="n"/>
      <c r="N157" s="22" t="n"/>
      <c r="O157" s="25">
        <f>IF(H157="","",H157-I157-N(J157)-N(L157)-N(M157)-N(N157))</f>
        <v/>
      </c>
      <c r="P157" s="26">
        <f>IF(OR(H157="",N(H157)=0),"",O157/H157)</f>
        <v/>
      </c>
    </row>
    <row r="158" ht="19" customHeight="1">
      <c r="B158" s="18" t="n"/>
      <c r="C158" s="19" t="n"/>
      <c r="D158" s="20" t="n"/>
      <c r="E158" s="21" t="n"/>
      <c r="F158" s="22" t="n"/>
      <c r="G158" s="22" t="n"/>
      <c r="H158" s="23">
        <f>IF(AND(F158="",G158=""),"",N(F158)+N(G158))</f>
        <v/>
      </c>
      <c r="I158" s="24">
        <f>IF(H158="","",ROUND(H158*('Fees &amp; Settings'!$C$6+'Fees &amp; Settings'!$C$7)+'Fees &amp; Settings'!$C$8+N(E158)*'Fees &amp; Settings'!$C$9+IF(K158="Y",H158*'Fees &amp; Settings'!$C$10,0),2))</f>
        <v/>
      </c>
      <c r="J158" s="22" t="n"/>
      <c r="K158" s="21" t="n"/>
      <c r="L158" s="22" t="n"/>
      <c r="M158" s="22" t="n"/>
      <c r="N158" s="22" t="n"/>
      <c r="O158" s="25">
        <f>IF(H158="","",H158-I158-N(J158)-N(L158)-N(M158)-N(N158))</f>
        <v/>
      </c>
      <c r="P158" s="26">
        <f>IF(OR(H158="",N(H158)=0),"",O158/H158)</f>
        <v/>
      </c>
    </row>
    <row r="159" ht="19" customHeight="1">
      <c r="B159" s="18" t="n"/>
      <c r="C159" s="19" t="n"/>
      <c r="D159" s="20" t="n"/>
      <c r="E159" s="21" t="n"/>
      <c r="F159" s="22" t="n"/>
      <c r="G159" s="22" t="n"/>
      <c r="H159" s="23">
        <f>IF(AND(F159="",G159=""),"",N(F159)+N(G159))</f>
        <v/>
      </c>
      <c r="I159" s="24">
        <f>IF(H159="","",ROUND(H159*('Fees &amp; Settings'!$C$6+'Fees &amp; Settings'!$C$7)+'Fees &amp; Settings'!$C$8+N(E159)*'Fees &amp; Settings'!$C$9+IF(K159="Y",H159*'Fees &amp; Settings'!$C$10,0),2))</f>
        <v/>
      </c>
      <c r="J159" s="22" t="n"/>
      <c r="K159" s="21" t="n"/>
      <c r="L159" s="22" t="n"/>
      <c r="M159" s="22" t="n"/>
      <c r="N159" s="22" t="n"/>
      <c r="O159" s="25">
        <f>IF(H159="","",H159-I159-N(J159)-N(L159)-N(M159)-N(N159))</f>
        <v/>
      </c>
      <c r="P159" s="26">
        <f>IF(OR(H159="",N(H159)=0),"",O159/H159)</f>
        <v/>
      </c>
    </row>
    <row r="160" ht="19" customHeight="1">
      <c r="B160" s="18" t="n"/>
      <c r="C160" s="19" t="n"/>
      <c r="D160" s="20" t="n"/>
      <c r="E160" s="21" t="n"/>
      <c r="F160" s="22" t="n"/>
      <c r="G160" s="22" t="n"/>
      <c r="H160" s="23">
        <f>IF(AND(F160="",G160=""),"",N(F160)+N(G160))</f>
        <v/>
      </c>
      <c r="I160" s="24">
        <f>IF(H160="","",ROUND(H160*('Fees &amp; Settings'!$C$6+'Fees &amp; Settings'!$C$7)+'Fees &amp; Settings'!$C$8+N(E160)*'Fees &amp; Settings'!$C$9+IF(K160="Y",H160*'Fees &amp; Settings'!$C$10,0),2))</f>
        <v/>
      </c>
      <c r="J160" s="22" t="n"/>
      <c r="K160" s="21" t="n"/>
      <c r="L160" s="22" t="n"/>
      <c r="M160" s="22" t="n"/>
      <c r="N160" s="22" t="n"/>
      <c r="O160" s="25">
        <f>IF(H160="","",H160-I160-N(J160)-N(L160)-N(M160)-N(N160))</f>
        <v/>
      </c>
      <c r="P160" s="26">
        <f>IF(OR(H160="",N(H160)=0),"",O160/H160)</f>
        <v/>
      </c>
    </row>
    <row r="161" ht="19" customHeight="1">
      <c r="B161" s="18" t="n"/>
      <c r="C161" s="19" t="n"/>
      <c r="D161" s="20" t="n"/>
      <c r="E161" s="21" t="n"/>
      <c r="F161" s="22" t="n"/>
      <c r="G161" s="22" t="n"/>
      <c r="H161" s="23">
        <f>IF(AND(F161="",G161=""),"",N(F161)+N(G161))</f>
        <v/>
      </c>
      <c r="I161" s="24">
        <f>IF(H161="","",ROUND(H161*('Fees &amp; Settings'!$C$6+'Fees &amp; Settings'!$C$7)+'Fees &amp; Settings'!$C$8+N(E161)*'Fees &amp; Settings'!$C$9+IF(K161="Y",H161*'Fees &amp; Settings'!$C$10,0),2))</f>
        <v/>
      </c>
      <c r="J161" s="22" t="n"/>
      <c r="K161" s="21" t="n"/>
      <c r="L161" s="22" t="n"/>
      <c r="M161" s="22" t="n"/>
      <c r="N161" s="22" t="n"/>
      <c r="O161" s="25">
        <f>IF(H161="","",H161-I161-N(J161)-N(L161)-N(M161)-N(N161))</f>
        <v/>
      </c>
      <c r="P161" s="26">
        <f>IF(OR(H161="",N(H161)=0),"",O161/H161)</f>
        <v/>
      </c>
    </row>
    <row r="162" ht="19" customHeight="1">
      <c r="B162" s="18" t="n"/>
      <c r="C162" s="19" t="n"/>
      <c r="D162" s="20" t="n"/>
      <c r="E162" s="21" t="n"/>
      <c r="F162" s="22" t="n"/>
      <c r="G162" s="22" t="n"/>
      <c r="H162" s="23">
        <f>IF(AND(F162="",G162=""),"",N(F162)+N(G162))</f>
        <v/>
      </c>
      <c r="I162" s="24">
        <f>IF(H162="","",ROUND(H162*('Fees &amp; Settings'!$C$6+'Fees &amp; Settings'!$C$7)+'Fees &amp; Settings'!$C$8+N(E162)*'Fees &amp; Settings'!$C$9+IF(K162="Y",H162*'Fees &amp; Settings'!$C$10,0),2))</f>
        <v/>
      </c>
      <c r="J162" s="22" t="n"/>
      <c r="K162" s="21" t="n"/>
      <c r="L162" s="22" t="n"/>
      <c r="M162" s="22" t="n"/>
      <c r="N162" s="22" t="n"/>
      <c r="O162" s="25">
        <f>IF(H162="","",H162-I162-N(J162)-N(L162)-N(M162)-N(N162))</f>
        <v/>
      </c>
      <c r="P162" s="26">
        <f>IF(OR(H162="",N(H162)=0),"",O162/H162)</f>
        <v/>
      </c>
    </row>
    <row r="163" ht="19" customHeight="1">
      <c r="B163" s="18" t="n"/>
      <c r="C163" s="19" t="n"/>
      <c r="D163" s="20" t="n"/>
      <c r="E163" s="21" t="n"/>
      <c r="F163" s="22" t="n"/>
      <c r="G163" s="22" t="n"/>
      <c r="H163" s="23">
        <f>IF(AND(F163="",G163=""),"",N(F163)+N(G163))</f>
        <v/>
      </c>
      <c r="I163" s="24">
        <f>IF(H163="","",ROUND(H163*('Fees &amp; Settings'!$C$6+'Fees &amp; Settings'!$C$7)+'Fees &amp; Settings'!$C$8+N(E163)*'Fees &amp; Settings'!$C$9+IF(K163="Y",H163*'Fees &amp; Settings'!$C$10,0),2))</f>
        <v/>
      </c>
      <c r="J163" s="22" t="n"/>
      <c r="K163" s="21" t="n"/>
      <c r="L163" s="22" t="n"/>
      <c r="M163" s="22" t="n"/>
      <c r="N163" s="22" t="n"/>
      <c r="O163" s="25">
        <f>IF(H163="","",H163-I163-N(J163)-N(L163)-N(M163)-N(N163))</f>
        <v/>
      </c>
      <c r="P163" s="26">
        <f>IF(OR(H163="",N(H163)=0),"",O163/H163)</f>
        <v/>
      </c>
    </row>
    <row r="164" ht="19" customHeight="1">
      <c r="B164" s="18" t="n"/>
      <c r="C164" s="19" t="n"/>
      <c r="D164" s="20" t="n"/>
      <c r="E164" s="21" t="n"/>
      <c r="F164" s="22" t="n"/>
      <c r="G164" s="22" t="n"/>
      <c r="H164" s="23">
        <f>IF(AND(F164="",G164=""),"",N(F164)+N(G164))</f>
        <v/>
      </c>
      <c r="I164" s="24">
        <f>IF(H164="","",ROUND(H164*('Fees &amp; Settings'!$C$6+'Fees &amp; Settings'!$C$7)+'Fees &amp; Settings'!$C$8+N(E164)*'Fees &amp; Settings'!$C$9+IF(K164="Y",H164*'Fees &amp; Settings'!$C$10,0),2))</f>
        <v/>
      </c>
      <c r="J164" s="22" t="n"/>
      <c r="K164" s="21" t="n"/>
      <c r="L164" s="22" t="n"/>
      <c r="M164" s="22" t="n"/>
      <c r="N164" s="22" t="n"/>
      <c r="O164" s="25">
        <f>IF(H164="","",H164-I164-N(J164)-N(L164)-N(M164)-N(N164))</f>
        <v/>
      </c>
      <c r="P164" s="26">
        <f>IF(OR(H164="",N(H164)=0),"",O164/H164)</f>
        <v/>
      </c>
    </row>
    <row r="165" ht="19" customHeight="1">
      <c r="B165" s="18" t="n"/>
      <c r="C165" s="19" t="n"/>
      <c r="D165" s="20" t="n"/>
      <c r="E165" s="21" t="n"/>
      <c r="F165" s="22" t="n"/>
      <c r="G165" s="22" t="n"/>
      <c r="H165" s="23">
        <f>IF(AND(F165="",G165=""),"",N(F165)+N(G165))</f>
        <v/>
      </c>
      <c r="I165" s="24">
        <f>IF(H165="","",ROUND(H165*('Fees &amp; Settings'!$C$6+'Fees &amp; Settings'!$C$7)+'Fees &amp; Settings'!$C$8+N(E165)*'Fees &amp; Settings'!$C$9+IF(K165="Y",H165*'Fees &amp; Settings'!$C$10,0),2))</f>
        <v/>
      </c>
      <c r="J165" s="22" t="n"/>
      <c r="K165" s="21" t="n"/>
      <c r="L165" s="22" t="n"/>
      <c r="M165" s="22" t="n"/>
      <c r="N165" s="22" t="n"/>
      <c r="O165" s="25">
        <f>IF(H165="","",H165-I165-N(J165)-N(L165)-N(M165)-N(N165))</f>
        <v/>
      </c>
      <c r="P165" s="26">
        <f>IF(OR(H165="",N(H165)=0),"",O165/H165)</f>
        <v/>
      </c>
    </row>
    <row r="166" ht="19" customHeight="1">
      <c r="B166" s="18" t="n"/>
      <c r="C166" s="19" t="n"/>
      <c r="D166" s="20" t="n"/>
      <c r="E166" s="21" t="n"/>
      <c r="F166" s="22" t="n"/>
      <c r="G166" s="22" t="n"/>
      <c r="H166" s="23">
        <f>IF(AND(F166="",G166=""),"",N(F166)+N(G166))</f>
        <v/>
      </c>
      <c r="I166" s="24">
        <f>IF(H166="","",ROUND(H166*('Fees &amp; Settings'!$C$6+'Fees &amp; Settings'!$C$7)+'Fees &amp; Settings'!$C$8+N(E166)*'Fees &amp; Settings'!$C$9+IF(K166="Y",H166*'Fees &amp; Settings'!$C$10,0),2))</f>
        <v/>
      </c>
      <c r="J166" s="22" t="n"/>
      <c r="K166" s="21" t="n"/>
      <c r="L166" s="22" t="n"/>
      <c r="M166" s="22" t="n"/>
      <c r="N166" s="22" t="n"/>
      <c r="O166" s="25">
        <f>IF(H166="","",H166-I166-N(J166)-N(L166)-N(M166)-N(N166))</f>
        <v/>
      </c>
      <c r="P166" s="26">
        <f>IF(OR(H166="",N(H166)=0),"",O166/H166)</f>
        <v/>
      </c>
    </row>
    <row r="167" ht="19" customHeight="1">
      <c r="B167" s="18" t="n"/>
      <c r="C167" s="19" t="n"/>
      <c r="D167" s="20" t="n"/>
      <c r="E167" s="21" t="n"/>
      <c r="F167" s="22" t="n"/>
      <c r="G167" s="22" t="n"/>
      <c r="H167" s="23">
        <f>IF(AND(F167="",G167=""),"",N(F167)+N(G167))</f>
        <v/>
      </c>
      <c r="I167" s="24">
        <f>IF(H167="","",ROUND(H167*('Fees &amp; Settings'!$C$6+'Fees &amp; Settings'!$C$7)+'Fees &amp; Settings'!$C$8+N(E167)*'Fees &amp; Settings'!$C$9+IF(K167="Y",H167*'Fees &amp; Settings'!$C$10,0),2))</f>
        <v/>
      </c>
      <c r="J167" s="22" t="n"/>
      <c r="K167" s="21" t="n"/>
      <c r="L167" s="22" t="n"/>
      <c r="M167" s="22" t="n"/>
      <c r="N167" s="22" t="n"/>
      <c r="O167" s="25">
        <f>IF(H167="","",H167-I167-N(J167)-N(L167)-N(M167)-N(N167))</f>
        <v/>
      </c>
      <c r="P167" s="26">
        <f>IF(OR(H167="",N(H167)=0),"",O167/H167)</f>
        <v/>
      </c>
    </row>
    <row r="168" ht="19" customHeight="1">
      <c r="B168" s="18" t="n"/>
      <c r="C168" s="19" t="n"/>
      <c r="D168" s="20" t="n"/>
      <c r="E168" s="21" t="n"/>
      <c r="F168" s="22" t="n"/>
      <c r="G168" s="22" t="n"/>
      <c r="H168" s="23">
        <f>IF(AND(F168="",G168=""),"",N(F168)+N(G168))</f>
        <v/>
      </c>
      <c r="I168" s="24">
        <f>IF(H168="","",ROUND(H168*('Fees &amp; Settings'!$C$6+'Fees &amp; Settings'!$C$7)+'Fees &amp; Settings'!$C$8+N(E168)*'Fees &amp; Settings'!$C$9+IF(K168="Y",H168*'Fees &amp; Settings'!$C$10,0),2))</f>
        <v/>
      </c>
      <c r="J168" s="22" t="n"/>
      <c r="K168" s="21" t="n"/>
      <c r="L168" s="22" t="n"/>
      <c r="M168" s="22" t="n"/>
      <c r="N168" s="22" t="n"/>
      <c r="O168" s="25">
        <f>IF(H168="","",H168-I168-N(J168)-N(L168)-N(M168)-N(N168))</f>
        <v/>
      </c>
      <c r="P168" s="26">
        <f>IF(OR(H168="",N(H168)=0),"",O168/H168)</f>
        <v/>
      </c>
    </row>
    <row r="169" ht="19" customHeight="1">
      <c r="B169" s="18" t="n"/>
      <c r="C169" s="19" t="n"/>
      <c r="D169" s="20" t="n"/>
      <c r="E169" s="21" t="n"/>
      <c r="F169" s="22" t="n"/>
      <c r="G169" s="22" t="n"/>
      <c r="H169" s="23">
        <f>IF(AND(F169="",G169=""),"",N(F169)+N(G169))</f>
        <v/>
      </c>
      <c r="I169" s="24">
        <f>IF(H169="","",ROUND(H169*('Fees &amp; Settings'!$C$6+'Fees &amp; Settings'!$C$7)+'Fees &amp; Settings'!$C$8+N(E169)*'Fees &amp; Settings'!$C$9+IF(K169="Y",H169*'Fees &amp; Settings'!$C$10,0),2))</f>
        <v/>
      </c>
      <c r="J169" s="22" t="n"/>
      <c r="K169" s="21" t="n"/>
      <c r="L169" s="22" t="n"/>
      <c r="M169" s="22" t="n"/>
      <c r="N169" s="22" t="n"/>
      <c r="O169" s="25">
        <f>IF(H169="","",H169-I169-N(J169)-N(L169)-N(M169)-N(N169))</f>
        <v/>
      </c>
      <c r="P169" s="26">
        <f>IF(OR(H169="",N(H169)=0),"",O169/H169)</f>
        <v/>
      </c>
    </row>
    <row r="170" ht="19" customHeight="1">
      <c r="B170" s="18" t="n"/>
      <c r="C170" s="19" t="n"/>
      <c r="D170" s="20" t="n"/>
      <c r="E170" s="21" t="n"/>
      <c r="F170" s="22" t="n"/>
      <c r="G170" s="22" t="n"/>
      <c r="H170" s="23">
        <f>IF(AND(F170="",G170=""),"",N(F170)+N(G170))</f>
        <v/>
      </c>
      <c r="I170" s="24">
        <f>IF(H170="","",ROUND(H170*('Fees &amp; Settings'!$C$6+'Fees &amp; Settings'!$C$7)+'Fees &amp; Settings'!$C$8+N(E170)*'Fees &amp; Settings'!$C$9+IF(K170="Y",H170*'Fees &amp; Settings'!$C$10,0),2))</f>
        <v/>
      </c>
      <c r="J170" s="22" t="n"/>
      <c r="K170" s="21" t="n"/>
      <c r="L170" s="22" t="n"/>
      <c r="M170" s="22" t="n"/>
      <c r="N170" s="22" t="n"/>
      <c r="O170" s="25">
        <f>IF(H170="","",H170-I170-N(J170)-N(L170)-N(M170)-N(N170))</f>
        <v/>
      </c>
      <c r="P170" s="26">
        <f>IF(OR(H170="",N(H170)=0),"",O170/H170)</f>
        <v/>
      </c>
    </row>
    <row r="171" ht="19" customHeight="1">
      <c r="B171" s="18" t="n"/>
      <c r="C171" s="19" t="n"/>
      <c r="D171" s="20" t="n"/>
      <c r="E171" s="21" t="n"/>
      <c r="F171" s="22" t="n"/>
      <c r="G171" s="22" t="n"/>
      <c r="H171" s="23">
        <f>IF(AND(F171="",G171=""),"",N(F171)+N(G171))</f>
        <v/>
      </c>
      <c r="I171" s="24">
        <f>IF(H171="","",ROUND(H171*('Fees &amp; Settings'!$C$6+'Fees &amp; Settings'!$C$7)+'Fees &amp; Settings'!$C$8+N(E171)*'Fees &amp; Settings'!$C$9+IF(K171="Y",H171*'Fees &amp; Settings'!$C$10,0),2))</f>
        <v/>
      </c>
      <c r="J171" s="22" t="n"/>
      <c r="K171" s="21" t="n"/>
      <c r="L171" s="22" t="n"/>
      <c r="M171" s="22" t="n"/>
      <c r="N171" s="22" t="n"/>
      <c r="O171" s="25">
        <f>IF(H171="","",H171-I171-N(J171)-N(L171)-N(M171)-N(N171))</f>
        <v/>
      </c>
      <c r="P171" s="26">
        <f>IF(OR(H171="",N(H171)=0),"",O171/H171)</f>
        <v/>
      </c>
    </row>
    <row r="172" ht="19" customHeight="1">
      <c r="B172" s="18" t="n"/>
      <c r="C172" s="19" t="n"/>
      <c r="D172" s="20" t="n"/>
      <c r="E172" s="21" t="n"/>
      <c r="F172" s="22" t="n"/>
      <c r="G172" s="22" t="n"/>
      <c r="H172" s="23">
        <f>IF(AND(F172="",G172=""),"",N(F172)+N(G172))</f>
        <v/>
      </c>
      <c r="I172" s="24">
        <f>IF(H172="","",ROUND(H172*('Fees &amp; Settings'!$C$6+'Fees &amp; Settings'!$C$7)+'Fees &amp; Settings'!$C$8+N(E172)*'Fees &amp; Settings'!$C$9+IF(K172="Y",H172*'Fees &amp; Settings'!$C$10,0),2))</f>
        <v/>
      </c>
      <c r="J172" s="22" t="n"/>
      <c r="K172" s="21" t="n"/>
      <c r="L172" s="22" t="n"/>
      <c r="M172" s="22" t="n"/>
      <c r="N172" s="22" t="n"/>
      <c r="O172" s="25">
        <f>IF(H172="","",H172-I172-N(J172)-N(L172)-N(M172)-N(N172))</f>
        <v/>
      </c>
      <c r="P172" s="26">
        <f>IF(OR(H172="",N(H172)=0),"",O172/H172)</f>
        <v/>
      </c>
    </row>
    <row r="173" ht="19" customHeight="1">
      <c r="B173" s="18" t="n"/>
      <c r="C173" s="19" t="n"/>
      <c r="D173" s="20" t="n"/>
      <c r="E173" s="21" t="n"/>
      <c r="F173" s="22" t="n"/>
      <c r="G173" s="22" t="n"/>
      <c r="H173" s="23">
        <f>IF(AND(F173="",G173=""),"",N(F173)+N(G173))</f>
        <v/>
      </c>
      <c r="I173" s="24">
        <f>IF(H173="","",ROUND(H173*('Fees &amp; Settings'!$C$6+'Fees &amp; Settings'!$C$7)+'Fees &amp; Settings'!$C$8+N(E173)*'Fees &amp; Settings'!$C$9+IF(K173="Y",H173*'Fees &amp; Settings'!$C$10,0),2))</f>
        <v/>
      </c>
      <c r="J173" s="22" t="n"/>
      <c r="K173" s="21" t="n"/>
      <c r="L173" s="22" t="n"/>
      <c r="M173" s="22" t="n"/>
      <c r="N173" s="22" t="n"/>
      <c r="O173" s="25">
        <f>IF(H173="","",H173-I173-N(J173)-N(L173)-N(M173)-N(N173))</f>
        <v/>
      </c>
      <c r="P173" s="26">
        <f>IF(OR(H173="",N(H173)=0),"",O173/H173)</f>
        <v/>
      </c>
    </row>
    <row r="174" ht="19" customHeight="1">
      <c r="B174" s="18" t="n"/>
      <c r="C174" s="19" t="n"/>
      <c r="D174" s="20" t="n"/>
      <c r="E174" s="21" t="n"/>
      <c r="F174" s="22" t="n"/>
      <c r="G174" s="22" t="n"/>
      <c r="H174" s="23">
        <f>IF(AND(F174="",G174=""),"",N(F174)+N(G174))</f>
        <v/>
      </c>
      <c r="I174" s="24">
        <f>IF(H174="","",ROUND(H174*('Fees &amp; Settings'!$C$6+'Fees &amp; Settings'!$C$7)+'Fees &amp; Settings'!$C$8+N(E174)*'Fees &amp; Settings'!$C$9+IF(K174="Y",H174*'Fees &amp; Settings'!$C$10,0),2))</f>
        <v/>
      </c>
      <c r="J174" s="22" t="n"/>
      <c r="K174" s="21" t="n"/>
      <c r="L174" s="22" t="n"/>
      <c r="M174" s="22" t="n"/>
      <c r="N174" s="22" t="n"/>
      <c r="O174" s="25">
        <f>IF(H174="","",H174-I174-N(J174)-N(L174)-N(M174)-N(N174))</f>
        <v/>
      </c>
      <c r="P174" s="26">
        <f>IF(OR(H174="",N(H174)=0),"",O174/H174)</f>
        <v/>
      </c>
    </row>
    <row r="175" ht="19" customHeight="1">
      <c r="B175" s="18" t="n"/>
      <c r="C175" s="19" t="n"/>
      <c r="D175" s="20" t="n"/>
      <c r="E175" s="21" t="n"/>
      <c r="F175" s="22" t="n"/>
      <c r="G175" s="22" t="n"/>
      <c r="H175" s="23">
        <f>IF(AND(F175="",G175=""),"",N(F175)+N(G175))</f>
        <v/>
      </c>
      <c r="I175" s="24">
        <f>IF(H175="","",ROUND(H175*('Fees &amp; Settings'!$C$6+'Fees &amp; Settings'!$C$7)+'Fees &amp; Settings'!$C$8+N(E175)*'Fees &amp; Settings'!$C$9+IF(K175="Y",H175*'Fees &amp; Settings'!$C$10,0),2))</f>
        <v/>
      </c>
      <c r="J175" s="22" t="n"/>
      <c r="K175" s="21" t="n"/>
      <c r="L175" s="22" t="n"/>
      <c r="M175" s="22" t="n"/>
      <c r="N175" s="22" t="n"/>
      <c r="O175" s="25">
        <f>IF(H175="","",H175-I175-N(J175)-N(L175)-N(M175)-N(N175))</f>
        <v/>
      </c>
      <c r="P175" s="26">
        <f>IF(OR(H175="",N(H175)=0),"",O175/H175)</f>
        <v/>
      </c>
    </row>
    <row r="176" ht="19" customHeight="1">
      <c r="B176" s="18" t="n"/>
      <c r="C176" s="19" t="n"/>
      <c r="D176" s="20" t="n"/>
      <c r="E176" s="21" t="n"/>
      <c r="F176" s="22" t="n"/>
      <c r="G176" s="22" t="n"/>
      <c r="H176" s="23">
        <f>IF(AND(F176="",G176=""),"",N(F176)+N(G176))</f>
        <v/>
      </c>
      <c r="I176" s="24">
        <f>IF(H176="","",ROUND(H176*('Fees &amp; Settings'!$C$6+'Fees &amp; Settings'!$C$7)+'Fees &amp; Settings'!$C$8+N(E176)*'Fees &amp; Settings'!$C$9+IF(K176="Y",H176*'Fees &amp; Settings'!$C$10,0),2))</f>
        <v/>
      </c>
      <c r="J176" s="22" t="n"/>
      <c r="K176" s="21" t="n"/>
      <c r="L176" s="22" t="n"/>
      <c r="M176" s="22" t="n"/>
      <c r="N176" s="22" t="n"/>
      <c r="O176" s="25">
        <f>IF(H176="","",H176-I176-N(J176)-N(L176)-N(M176)-N(N176))</f>
        <v/>
      </c>
      <c r="P176" s="26">
        <f>IF(OR(H176="",N(H176)=0),"",O176/H176)</f>
        <v/>
      </c>
    </row>
    <row r="177" ht="19" customHeight="1">
      <c r="B177" s="18" t="n"/>
      <c r="C177" s="19" t="n"/>
      <c r="D177" s="20" t="n"/>
      <c r="E177" s="21" t="n"/>
      <c r="F177" s="22" t="n"/>
      <c r="G177" s="22" t="n"/>
      <c r="H177" s="23">
        <f>IF(AND(F177="",G177=""),"",N(F177)+N(G177))</f>
        <v/>
      </c>
      <c r="I177" s="24">
        <f>IF(H177="","",ROUND(H177*('Fees &amp; Settings'!$C$6+'Fees &amp; Settings'!$C$7)+'Fees &amp; Settings'!$C$8+N(E177)*'Fees &amp; Settings'!$C$9+IF(K177="Y",H177*'Fees &amp; Settings'!$C$10,0),2))</f>
        <v/>
      </c>
      <c r="J177" s="22" t="n"/>
      <c r="K177" s="21" t="n"/>
      <c r="L177" s="22" t="n"/>
      <c r="M177" s="22" t="n"/>
      <c r="N177" s="22" t="n"/>
      <c r="O177" s="25">
        <f>IF(H177="","",H177-I177-N(J177)-N(L177)-N(M177)-N(N177))</f>
        <v/>
      </c>
      <c r="P177" s="26">
        <f>IF(OR(H177="",N(H177)=0),"",O177/H177)</f>
        <v/>
      </c>
    </row>
    <row r="178" ht="19" customHeight="1">
      <c r="B178" s="18" t="n"/>
      <c r="C178" s="19" t="n"/>
      <c r="D178" s="20" t="n"/>
      <c r="E178" s="21" t="n"/>
      <c r="F178" s="22" t="n"/>
      <c r="G178" s="22" t="n"/>
      <c r="H178" s="23">
        <f>IF(AND(F178="",G178=""),"",N(F178)+N(G178))</f>
        <v/>
      </c>
      <c r="I178" s="24">
        <f>IF(H178="","",ROUND(H178*('Fees &amp; Settings'!$C$6+'Fees &amp; Settings'!$C$7)+'Fees &amp; Settings'!$C$8+N(E178)*'Fees &amp; Settings'!$C$9+IF(K178="Y",H178*'Fees &amp; Settings'!$C$10,0),2))</f>
        <v/>
      </c>
      <c r="J178" s="22" t="n"/>
      <c r="K178" s="21" t="n"/>
      <c r="L178" s="22" t="n"/>
      <c r="M178" s="22" t="n"/>
      <c r="N178" s="22" t="n"/>
      <c r="O178" s="25">
        <f>IF(H178="","",H178-I178-N(J178)-N(L178)-N(M178)-N(N178))</f>
        <v/>
      </c>
      <c r="P178" s="26">
        <f>IF(OR(H178="",N(H178)=0),"",O178/H178)</f>
        <v/>
      </c>
    </row>
    <row r="179" ht="19" customHeight="1">
      <c r="B179" s="18" t="n"/>
      <c r="C179" s="19" t="n"/>
      <c r="D179" s="20" t="n"/>
      <c r="E179" s="21" t="n"/>
      <c r="F179" s="22" t="n"/>
      <c r="G179" s="22" t="n"/>
      <c r="H179" s="23">
        <f>IF(AND(F179="",G179=""),"",N(F179)+N(G179))</f>
        <v/>
      </c>
      <c r="I179" s="24">
        <f>IF(H179="","",ROUND(H179*('Fees &amp; Settings'!$C$6+'Fees &amp; Settings'!$C$7)+'Fees &amp; Settings'!$C$8+N(E179)*'Fees &amp; Settings'!$C$9+IF(K179="Y",H179*'Fees &amp; Settings'!$C$10,0),2))</f>
        <v/>
      </c>
      <c r="J179" s="22" t="n"/>
      <c r="K179" s="21" t="n"/>
      <c r="L179" s="22" t="n"/>
      <c r="M179" s="22" t="n"/>
      <c r="N179" s="22" t="n"/>
      <c r="O179" s="25">
        <f>IF(H179="","",H179-I179-N(J179)-N(L179)-N(M179)-N(N179))</f>
        <v/>
      </c>
      <c r="P179" s="26">
        <f>IF(OR(H179="",N(H179)=0),"",O179/H179)</f>
        <v/>
      </c>
    </row>
    <row r="180" ht="19" customHeight="1">
      <c r="B180" s="18" t="n"/>
      <c r="C180" s="19" t="n"/>
      <c r="D180" s="20" t="n"/>
      <c r="E180" s="21" t="n"/>
      <c r="F180" s="22" t="n"/>
      <c r="G180" s="22" t="n"/>
      <c r="H180" s="23">
        <f>IF(AND(F180="",G180=""),"",N(F180)+N(G180))</f>
        <v/>
      </c>
      <c r="I180" s="24">
        <f>IF(H180="","",ROUND(H180*('Fees &amp; Settings'!$C$6+'Fees &amp; Settings'!$C$7)+'Fees &amp; Settings'!$C$8+N(E180)*'Fees &amp; Settings'!$C$9+IF(K180="Y",H180*'Fees &amp; Settings'!$C$10,0),2))</f>
        <v/>
      </c>
      <c r="J180" s="22" t="n"/>
      <c r="K180" s="21" t="n"/>
      <c r="L180" s="22" t="n"/>
      <c r="M180" s="22" t="n"/>
      <c r="N180" s="22" t="n"/>
      <c r="O180" s="25">
        <f>IF(H180="","",H180-I180-N(J180)-N(L180)-N(M180)-N(N180))</f>
        <v/>
      </c>
      <c r="P180" s="26">
        <f>IF(OR(H180="",N(H180)=0),"",O180/H180)</f>
        <v/>
      </c>
    </row>
    <row r="181" ht="19" customHeight="1">
      <c r="B181" s="18" t="n"/>
      <c r="C181" s="19" t="n"/>
      <c r="D181" s="20" t="n"/>
      <c r="E181" s="21" t="n"/>
      <c r="F181" s="22" t="n"/>
      <c r="G181" s="22" t="n"/>
      <c r="H181" s="23">
        <f>IF(AND(F181="",G181=""),"",N(F181)+N(G181))</f>
        <v/>
      </c>
      <c r="I181" s="24">
        <f>IF(H181="","",ROUND(H181*('Fees &amp; Settings'!$C$6+'Fees &amp; Settings'!$C$7)+'Fees &amp; Settings'!$C$8+N(E181)*'Fees &amp; Settings'!$C$9+IF(K181="Y",H181*'Fees &amp; Settings'!$C$10,0),2))</f>
        <v/>
      </c>
      <c r="J181" s="22" t="n"/>
      <c r="K181" s="21" t="n"/>
      <c r="L181" s="22" t="n"/>
      <c r="M181" s="22" t="n"/>
      <c r="N181" s="22" t="n"/>
      <c r="O181" s="25">
        <f>IF(H181="","",H181-I181-N(J181)-N(L181)-N(M181)-N(N181))</f>
        <v/>
      </c>
      <c r="P181" s="26">
        <f>IF(OR(H181="",N(H181)=0),"",O181/H181)</f>
        <v/>
      </c>
    </row>
    <row r="182" ht="19" customHeight="1">
      <c r="B182" s="18" t="n"/>
      <c r="C182" s="19" t="n"/>
      <c r="D182" s="20" t="n"/>
      <c r="E182" s="21" t="n"/>
      <c r="F182" s="22" t="n"/>
      <c r="G182" s="22" t="n"/>
      <c r="H182" s="23">
        <f>IF(AND(F182="",G182=""),"",N(F182)+N(G182))</f>
        <v/>
      </c>
      <c r="I182" s="24">
        <f>IF(H182="","",ROUND(H182*('Fees &amp; Settings'!$C$6+'Fees &amp; Settings'!$C$7)+'Fees &amp; Settings'!$C$8+N(E182)*'Fees &amp; Settings'!$C$9+IF(K182="Y",H182*'Fees &amp; Settings'!$C$10,0),2))</f>
        <v/>
      </c>
      <c r="J182" s="22" t="n"/>
      <c r="K182" s="21" t="n"/>
      <c r="L182" s="22" t="n"/>
      <c r="M182" s="22" t="n"/>
      <c r="N182" s="22" t="n"/>
      <c r="O182" s="25">
        <f>IF(H182="","",H182-I182-N(J182)-N(L182)-N(M182)-N(N182))</f>
        <v/>
      </c>
      <c r="P182" s="26">
        <f>IF(OR(H182="",N(H182)=0),"",O182/H182)</f>
        <v/>
      </c>
    </row>
    <row r="183" ht="19" customHeight="1">
      <c r="B183" s="18" t="n"/>
      <c r="C183" s="19" t="n"/>
      <c r="D183" s="20" t="n"/>
      <c r="E183" s="21" t="n"/>
      <c r="F183" s="22" t="n"/>
      <c r="G183" s="22" t="n"/>
      <c r="H183" s="23">
        <f>IF(AND(F183="",G183=""),"",N(F183)+N(G183))</f>
        <v/>
      </c>
      <c r="I183" s="24">
        <f>IF(H183="","",ROUND(H183*('Fees &amp; Settings'!$C$6+'Fees &amp; Settings'!$C$7)+'Fees &amp; Settings'!$C$8+N(E183)*'Fees &amp; Settings'!$C$9+IF(K183="Y",H183*'Fees &amp; Settings'!$C$10,0),2))</f>
        <v/>
      </c>
      <c r="J183" s="22" t="n"/>
      <c r="K183" s="21" t="n"/>
      <c r="L183" s="22" t="n"/>
      <c r="M183" s="22" t="n"/>
      <c r="N183" s="22" t="n"/>
      <c r="O183" s="25">
        <f>IF(H183="","",H183-I183-N(J183)-N(L183)-N(M183)-N(N183))</f>
        <v/>
      </c>
      <c r="P183" s="26">
        <f>IF(OR(H183="",N(H183)=0),"",O183/H183)</f>
        <v/>
      </c>
    </row>
    <row r="184" ht="19" customHeight="1">
      <c r="B184" s="18" t="n"/>
      <c r="C184" s="19" t="n"/>
      <c r="D184" s="20" t="n"/>
      <c r="E184" s="21" t="n"/>
      <c r="F184" s="22" t="n"/>
      <c r="G184" s="22" t="n"/>
      <c r="H184" s="23">
        <f>IF(AND(F184="",G184=""),"",N(F184)+N(G184))</f>
        <v/>
      </c>
      <c r="I184" s="24">
        <f>IF(H184="","",ROUND(H184*('Fees &amp; Settings'!$C$6+'Fees &amp; Settings'!$C$7)+'Fees &amp; Settings'!$C$8+N(E184)*'Fees &amp; Settings'!$C$9+IF(K184="Y",H184*'Fees &amp; Settings'!$C$10,0),2))</f>
        <v/>
      </c>
      <c r="J184" s="22" t="n"/>
      <c r="K184" s="21" t="n"/>
      <c r="L184" s="22" t="n"/>
      <c r="M184" s="22" t="n"/>
      <c r="N184" s="22" t="n"/>
      <c r="O184" s="25">
        <f>IF(H184="","",H184-I184-N(J184)-N(L184)-N(M184)-N(N184))</f>
        <v/>
      </c>
      <c r="P184" s="26">
        <f>IF(OR(H184="",N(H184)=0),"",O184/H184)</f>
        <v/>
      </c>
    </row>
    <row r="185" ht="19" customHeight="1">
      <c r="B185" s="18" t="n"/>
      <c r="C185" s="19" t="n"/>
      <c r="D185" s="20" t="n"/>
      <c r="E185" s="21" t="n"/>
      <c r="F185" s="22" t="n"/>
      <c r="G185" s="22" t="n"/>
      <c r="H185" s="23">
        <f>IF(AND(F185="",G185=""),"",N(F185)+N(G185))</f>
        <v/>
      </c>
      <c r="I185" s="24">
        <f>IF(H185="","",ROUND(H185*('Fees &amp; Settings'!$C$6+'Fees &amp; Settings'!$C$7)+'Fees &amp; Settings'!$C$8+N(E185)*'Fees &amp; Settings'!$C$9+IF(K185="Y",H185*'Fees &amp; Settings'!$C$10,0),2))</f>
        <v/>
      </c>
      <c r="J185" s="22" t="n"/>
      <c r="K185" s="21" t="n"/>
      <c r="L185" s="22" t="n"/>
      <c r="M185" s="22" t="n"/>
      <c r="N185" s="22" t="n"/>
      <c r="O185" s="25">
        <f>IF(H185="","",H185-I185-N(J185)-N(L185)-N(M185)-N(N185))</f>
        <v/>
      </c>
      <c r="P185" s="26">
        <f>IF(OR(H185="",N(H185)=0),"",O185/H185)</f>
        <v/>
      </c>
    </row>
    <row r="186" ht="19" customHeight="1">
      <c r="B186" s="18" t="n"/>
      <c r="C186" s="19" t="n"/>
      <c r="D186" s="20" t="n"/>
      <c r="E186" s="21" t="n"/>
      <c r="F186" s="22" t="n"/>
      <c r="G186" s="22" t="n"/>
      <c r="H186" s="23">
        <f>IF(AND(F186="",G186=""),"",N(F186)+N(G186))</f>
        <v/>
      </c>
      <c r="I186" s="24">
        <f>IF(H186="","",ROUND(H186*('Fees &amp; Settings'!$C$6+'Fees &amp; Settings'!$C$7)+'Fees &amp; Settings'!$C$8+N(E186)*'Fees &amp; Settings'!$C$9+IF(K186="Y",H186*'Fees &amp; Settings'!$C$10,0),2))</f>
        <v/>
      </c>
      <c r="J186" s="22" t="n"/>
      <c r="K186" s="21" t="n"/>
      <c r="L186" s="22" t="n"/>
      <c r="M186" s="22" t="n"/>
      <c r="N186" s="22" t="n"/>
      <c r="O186" s="25">
        <f>IF(H186="","",H186-I186-N(J186)-N(L186)-N(M186)-N(N186))</f>
        <v/>
      </c>
      <c r="P186" s="26">
        <f>IF(OR(H186="",N(H186)=0),"",O186/H186)</f>
        <v/>
      </c>
    </row>
    <row r="187" ht="19" customHeight="1">
      <c r="B187" s="18" t="n"/>
      <c r="C187" s="19" t="n"/>
      <c r="D187" s="20" t="n"/>
      <c r="E187" s="21" t="n"/>
      <c r="F187" s="22" t="n"/>
      <c r="G187" s="22" t="n"/>
      <c r="H187" s="23">
        <f>IF(AND(F187="",G187=""),"",N(F187)+N(G187))</f>
        <v/>
      </c>
      <c r="I187" s="24">
        <f>IF(H187="","",ROUND(H187*('Fees &amp; Settings'!$C$6+'Fees &amp; Settings'!$C$7)+'Fees &amp; Settings'!$C$8+N(E187)*'Fees &amp; Settings'!$C$9+IF(K187="Y",H187*'Fees &amp; Settings'!$C$10,0),2))</f>
        <v/>
      </c>
      <c r="J187" s="22" t="n"/>
      <c r="K187" s="21" t="n"/>
      <c r="L187" s="22" t="n"/>
      <c r="M187" s="22" t="n"/>
      <c r="N187" s="22" t="n"/>
      <c r="O187" s="25">
        <f>IF(H187="","",H187-I187-N(J187)-N(L187)-N(M187)-N(N187))</f>
        <v/>
      </c>
      <c r="P187" s="26">
        <f>IF(OR(H187="",N(H187)=0),"",O187/H187)</f>
        <v/>
      </c>
    </row>
    <row r="188" ht="19" customHeight="1">
      <c r="B188" s="18" t="n"/>
      <c r="C188" s="19" t="n"/>
      <c r="D188" s="20" t="n"/>
      <c r="E188" s="21" t="n"/>
      <c r="F188" s="22" t="n"/>
      <c r="G188" s="22" t="n"/>
      <c r="H188" s="23">
        <f>IF(AND(F188="",G188=""),"",N(F188)+N(G188))</f>
        <v/>
      </c>
      <c r="I188" s="24">
        <f>IF(H188="","",ROUND(H188*('Fees &amp; Settings'!$C$6+'Fees &amp; Settings'!$C$7)+'Fees &amp; Settings'!$C$8+N(E188)*'Fees &amp; Settings'!$C$9+IF(K188="Y",H188*'Fees &amp; Settings'!$C$10,0),2))</f>
        <v/>
      </c>
      <c r="J188" s="22" t="n"/>
      <c r="K188" s="21" t="n"/>
      <c r="L188" s="22" t="n"/>
      <c r="M188" s="22" t="n"/>
      <c r="N188" s="22" t="n"/>
      <c r="O188" s="25">
        <f>IF(H188="","",H188-I188-N(J188)-N(L188)-N(M188)-N(N188))</f>
        <v/>
      </c>
      <c r="P188" s="26">
        <f>IF(OR(H188="",N(H188)=0),"",O188/H188)</f>
        <v/>
      </c>
    </row>
    <row r="189" ht="19" customHeight="1">
      <c r="B189" s="18" t="n"/>
      <c r="C189" s="19" t="n"/>
      <c r="D189" s="20" t="n"/>
      <c r="E189" s="21" t="n"/>
      <c r="F189" s="22" t="n"/>
      <c r="G189" s="22" t="n"/>
      <c r="H189" s="23">
        <f>IF(AND(F189="",G189=""),"",N(F189)+N(G189))</f>
        <v/>
      </c>
      <c r="I189" s="24">
        <f>IF(H189="","",ROUND(H189*('Fees &amp; Settings'!$C$6+'Fees &amp; Settings'!$C$7)+'Fees &amp; Settings'!$C$8+N(E189)*'Fees &amp; Settings'!$C$9+IF(K189="Y",H189*'Fees &amp; Settings'!$C$10,0),2))</f>
        <v/>
      </c>
      <c r="J189" s="22" t="n"/>
      <c r="K189" s="21" t="n"/>
      <c r="L189" s="22" t="n"/>
      <c r="M189" s="22" t="n"/>
      <c r="N189" s="22" t="n"/>
      <c r="O189" s="25">
        <f>IF(H189="","",H189-I189-N(J189)-N(L189)-N(M189)-N(N189))</f>
        <v/>
      </c>
      <c r="P189" s="26">
        <f>IF(OR(H189="",N(H189)=0),"",O189/H189)</f>
        <v/>
      </c>
    </row>
    <row r="190" ht="19" customHeight="1">
      <c r="B190" s="18" t="n"/>
      <c r="C190" s="19" t="n"/>
      <c r="D190" s="20" t="n"/>
      <c r="E190" s="21" t="n"/>
      <c r="F190" s="22" t="n"/>
      <c r="G190" s="22" t="n"/>
      <c r="H190" s="23">
        <f>IF(AND(F190="",G190=""),"",N(F190)+N(G190))</f>
        <v/>
      </c>
      <c r="I190" s="24">
        <f>IF(H190="","",ROUND(H190*('Fees &amp; Settings'!$C$6+'Fees &amp; Settings'!$C$7)+'Fees &amp; Settings'!$C$8+N(E190)*'Fees &amp; Settings'!$C$9+IF(K190="Y",H190*'Fees &amp; Settings'!$C$10,0),2))</f>
        <v/>
      </c>
      <c r="J190" s="22" t="n"/>
      <c r="K190" s="21" t="n"/>
      <c r="L190" s="22" t="n"/>
      <c r="M190" s="22" t="n"/>
      <c r="N190" s="22" t="n"/>
      <c r="O190" s="25">
        <f>IF(H190="","",H190-I190-N(J190)-N(L190)-N(M190)-N(N190))</f>
        <v/>
      </c>
      <c r="P190" s="26">
        <f>IF(OR(H190="",N(H190)=0),"",O190/H190)</f>
        <v/>
      </c>
    </row>
    <row r="191" ht="19" customHeight="1">
      <c r="B191" s="18" t="n"/>
      <c r="C191" s="19" t="n"/>
      <c r="D191" s="20" t="n"/>
      <c r="E191" s="21" t="n"/>
      <c r="F191" s="22" t="n"/>
      <c r="G191" s="22" t="n"/>
      <c r="H191" s="23">
        <f>IF(AND(F191="",G191=""),"",N(F191)+N(G191))</f>
        <v/>
      </c>
      <c r="I191" s="24">
        <f>IF(H191="","",ROUND(H191*('Fees &amp; Settings'!$C$6+'Fees &amp; Settings'!$C$7)+'Fees &amp; Settings'!$C$8+N(E191)*'Fees &amp; Settings'!$C$9+IF(K191="Y",H191*'Fees &amp; Settings'!$C$10,0),2))</f>
        <v/>
      </c>
      <c r="J191" s="22" t="n"/>
      <c r="K191" s="21" t="n"/>
      <c r="L191" s="22" t="n"/>
      <c r="M191" s="22" t="n"/>
      <c r="N191" s="22" t="n"/>
      <c r="O191" s="25">
        <f>IF(H191="","",H191-I191-N(J191)-N(L191)-N(M191)-N(N191))</f>
        <v/>
      </c>
      <c r="P191" s="26">
        <f>IF(OR(H191="",N(H191)=0),"",O191/H191)</f>
        <v/>
      </c>
    </row>
    <row r="192" ht="19" customHeight="1">
      <c r="B192" s="18" t="n"/>
      <c r="C192" s="19" t="n"/>
      <c r="D192" s="20" t="n"/>
      <c r="E192" s="21" t="n"/>
      <c r="F192" s="22" t="n"/>
      <c r="G192" s="22" t="n"/>
      <c r="H192" s="23">
        <f>IF(AND(F192="",G192=""),"",N(F192)+N(G192))</f>
        <v/>
      </c>
      <c r="I192" s="24">
        <f>IF(H192="","",ROUND(H192*('Fees &amp; Settings'!$C$6+'Fees &amp; Settings'!$C$7)+'Fees &amp; Settings'!$C$8+N(E192)*'Fees &amp; Settings'!$C$9+IF(K192="Y",H192*'Fees &amp; Settings'!$C$10,0),2))</f>
        <v/>
      </c>
      <c r="J192" s="22" t="n"/>
      <c r="K192" s="21" t="n"/>
      <c r="L192" s="22" t="n"/>
      <c r="M192" s="22" t="n"/>
      <c r="N192" s="22" t="n"/>
      <c r="O192" s="25">
        <f>IF(H192="","",H192-I192-N(J192)-N(L192)-N(M192)-N(N192))</f>
        <v/>
      </c>
      <c r="P192" s="26">
        <f>IF(OR(H192="",N(H192)=0),"",O192/H192)</f>
        <v/>
      </c>
    </row>
    <row r="193" ht="19" customHeight="1">
      <c r="B193" s="18" t="n"/>
      <c r="C193" s="19" t="n"/>
      <c r="D193" s="20" t="n"/>
      <c r="E193" s="21" t="n"/>
      <c r="F193" s="22" t="n"/>
      <c r="G193" s="22" t="n"/>
      <c r="H193" s="23">
        <f>IF(AND(F193="",G193=""),"",N(F193)+N(G193))</f>
        <v/>
      </c>
      <c r="I193" s="24">
        <f>IF(H193="","",ROUND(H193*('Fees &amp; Settings'!$C$6+'Fees &amp; Settings'!$C$7)+'Fees &amp; Settings'!$C$8+N(E193)*'Fees &amp; Settings'!$C$9+IF(K193="Y",H193*'Fees &amp; Settings'!$C$10,0),2))</f>
        <v/>
      </c>
      <c r="J193" s="22" t="n"/>
      <c r="K193" s="21" t="n"/>
      <c r="L193" s="22" t="n"/>
      <c r="M193" s="22" t="n"/>
      <c r="N193" s="22" t="n"/>
      <c r="O193" s="25">
        <f>IF(H193="","",H193-I193-N(J193)-N(L193)-N(M193)-N(N193))</f>
        <v/>
      </c>
      <c r="P193" s="26">
        <f>IF(OR(H193="",N(H193)=0),"",O193/H193)</f>
        <v/>
      </c>
    </row>
    <row r="194" ht="19" customHeight="1">
      <c r="B194" s="18" t="n"/>
      <c r="C194" s="19" t="n"/>
      <c r="D194" s="20" t="n"/>
      <c r="E194" s="21" t="n"/>
      <c r="F194" s="22" t="n"/>
      <c r="G194" s="22" t="n"/>
      <c r="H194" s="23">
        <f>IF(AND(F194="",G194=""),"",N(F194)+N(G194))</f>
        <v/>
      </c>
      <c r="I194" s="24">
        <f>IF(H194="","",ROUND(H194*('Fees &amp; Settings'!$C$6+'Fees &amp; Settings'!$C$7)+'Fees &amp; Settings'!$C$8+N(E194)*'Fees &amp; Settings'!$C$9+IF(K194="Y",H194*'Fees &amp; Settings'!$C$10,0),2))</f>
        <v/>
      </c>
      <c r="J194" s="22" t="n"/>
      <c r="K194" s="21" t="n"/>
      <c r="L194" s="22" t="n"/>
      <c r="M194" s="22" t="n"/>
      <c r="N194" s="22" t="n"/>
      <c r="O194" s="25">
        <f>IF(H194="","",H194-I194-N(J194)-N(L194)-N(M194)-N(N194))</f>
        <v/>
      </c>
      <c r="P194" s="26">
        <f>IF(OR(H194="",N(H194)=0),"",O194/H194)</f>
        <v/>
      </c>
    </row>
    <row r="195" ht="19" customHeight="1">
      <c r="B195" s="18" t="n"/>
      <c r="C195" s="19" t="n"/>
      <c r="D195" s="20" t="n"/>
      <c r="E195" s="21" t="n"/>
      <c r="F195" s="22" t="n"/>
      <c r="G195" s="22" t="n"/>
      <c r="H195" s="23">
        <f>IF(AND(F195="",G195=""),"",N(F195)+N(G195))</f>
        <v/>
      </c>
      <c r="I195" s="24">
        <f>IF(H195="","",ROUND(H195*('Fees &amp; Settings'!$C$6+'Fees &amp; Settings'!$C$7)+'Fees &amp; Settings'!$C$8+N(E195)*'Fees &amp; Settings'!$C$9+IF(K195="Y",H195*'Fees &amp; Settings'!$C$10,0),2))</f>
        <v/>
      </c>
      <c r="J195" s="22" t="n"/>
      <c r="K195" s="21" t="n"/>
      <c r="L195" s="22" t="n"/>
      <c r="M195" s="22" t="n"/>
      <c r="N195" s="22" t="n"/>
      <c r="O195" s="25">
        <f>IF(H195="","",H195-I195-N(J195)-N(L195)-N(M195)-N(N195))</f>
        <v/>
      </c>
      <c r="P195" s="26">
        <f>IF(OR(H195="",N(H195)=0),"",O195/H195)</f>
        <v/>
      </c>
    </row>
    <row r="196" ht="19" customHeight="1">
      <c r="B196" s="18" t="n"/>
      <c r="C196" s="19" t="n"/>
      <c r="D196" s="20" t="n"/>
      <c r="E196" s="21" t="n"/>
      <c r="F196" s="22" t="n"/>
      <c r="G196" s="22" t="n"/>
      <c r="H196" s="23">
        <f>IF(AND(F196="",G196=""),"",N(F196)+N(G196))</f>
        <v/>
      </c>
      <c r="I196" s="24">
        <f>IF(H196="","",ROUND(H196*('Fees &amp; Settings'!$C$6+'Fees &amp; Settings'!$C$7)+'Fees &amp; Settings'!$C$8+N(E196)*'Fees &amp; Settings'!$C$9+IF(K196="Y",H196*'Fees &amp; Settings'!$C$10,0),2))</f>
        <v/>
      </c>
      <c r="J196" s="22" t="n"/>
      <c r="K196" s="21" t="n"/>
      <c r="L196" s="22" t="n"/>
      <c r="M196" s="22" t="n"/>
      <c r="N196" s="22" t="n"/>
      <c r="O196" s="25">
        <f>IF(H196="","",H196-I196-N(J196)-N(L196)-N(M196)-N(N196))</f>
        <v/>
      </c>
      <c r="P196" s="26">
        <f>IF(OR(H196="",N(H196)=0),"",O196/H196)</f>
        <v/>
      </c>
    </row>
    <row r="197" ht="19" customHeight="1">
      <c r="B197" s="18" t="n"/>
      <c r="C197" s="19" t="n"/>
      <c r="D197" s="20" t="n"/>
      <c r="E197" s="21" t="n"/>
      <c r="F197" s="22" t="n"/>
      <c r="G197" s="22" t="n"/>
      <c r="H197" s="23">
        <f>IF(AND(F197="",G197=""),"",N(F197)+N(G197))</f>
        <v/>
      </c>
      <c r="I197" s="24">
        <f>IF(H197="","",ROUND(H197*('Fees &amp; Settings'!$C$6+'Fees &amp; Settings'!$C$7)+'Fees &amp; Settings'!$C$8+N(E197)*'Fees &amp; Settings'!$C$9+IF(K197="Y",H197*'Fees &amp; Settings'!$C$10,0),2))</f>
        <v/>
      </c>
      <c r="J197" s="22" t="n"/>
      <c r="K197" s="21" t="n"/>
      <c r="L197" s="22" t="n"/>
      <c r="M197" s="22" t="n"/>
      <c r="N197" s="22" t="n"/>
      <c r="O197" s="25">
        <f>IF(H197="","",H197-I197-N(J197)-N(L197)-N(M197)-N(N197))</f>
        <v/>
      </c>
      <c r="P197" s="26">
        <f>IF(OR(H197="",N(H197)=0),"",O197/H197)</f>
        <v/>
      </c>
    </row>
    <row r="198" ht="19" customHeight="1">
      <c r="B198" s="18" t="n"/>
      <c r="C198" s="19" t="n"/>
      <c r="D198" s="20" t="n"/>
      <c r="E198" s="21" t="n"/>
      <c r="F198" s="22" t="n"/>
      <c r="G198" s="22" t="n"/>
      <c r="H198" s="23">
        <f>IF(AND(F198="",G198=""),"",N(F198)+N(G198))</f>
        <v/>
      </c>
      <c r="I198" s="24">
        <f>IF(H198="","",ROUND(H198*('Fees &amp; Settings'!$C$6+'Fees &amp; Settings'!$C$7)+'Fees &amp; Settings'!$C$8+N(E198)*'Fees &amp; Settings'!$C$9+IF(K198="Y",H198*'Fees &amp; Settings'!$C$10,0),2))</f>
        <v/>
      </c>
      <c r="J198" s="22" t="n"/>
      <c r="K198" s="21" t="n"/>
      <c r="L198" s="22" t="n"/>
      <c r="M198" s="22" t="n"/>
      <c r="N198" s="22" t="n"/>
      <c r="O198" s="25">
        <f>IF(H198="","",H198-I198-N(J198)-N(L198)-N(M198)-N(N198))</f>
        <v/>
      </c>
      <c r="P198" s="26">
        <f>IF(OR(H198="",N(H198)=0),"",O198/H198)</f>
        <v/>
      </c>
    </row>
    <row r="199" ht="19" customHeight="1">
      <c r="B199" s="18" t="n"/>
      <c r="C199" s="19" t="n"/>
      <c r="D199" s="20" t="n"/>
      <c r="E199" s="21" t="n"/>
      <c r="F199" s="22" t="n"/>
      <c r="G199" s="22" t="n"/>
      <c r="H199" s="23">
        <f>IF(AND(F199="",G199=""),"",N(F199)+N(G199))</f>
        <v/>
      </c>
      <c r="I199" s="24">
        <f>IF(H199="","",ROUND(H199*('Fees &amp; Settings'!$C$6+'Fees &amp; Settings'!$C$7)+'Fees &amp; Settings'!$C$8+N(E199)*'Fees &amp; Settings'!$C$9+IF(K199="Y",H199*'Fees &amp; Settings'!$C$10,0),2))</f>
        <v/>
      </c>
      <c r="J199" s="22" t="n"/>
      <c r="K199" s="21" t="n"/>
      <c r="L199" s="22" t="n"/>
      <c r="M199" s="22" t="n"/>
      <c r="N199" s="22" t="n"/>
      <c r="O199" s="25">
        <f>IF(H199="","",H199-I199-N(J199)-N(L199)-N(M199)-N(N199))</f>
        <v/>
      </c>
      <c r="P199" s="26">
        <f>IF(OR(H199="",N(H199)=0),"",O199/H199)</f>
        <v/>
      </c>
    </row>
    <row r="200" ht="19" customHeight="1">
      <c r="B200" s="18" t="n"/>
      <c r="C200" s="19" t="n"/>
      <c r="D200" s="20" t="n"/>
      <c r="E200" s="21" t="n"/>
      <c r="F200" s="22" t="n"/>
      <c r="G200" s="22" t="n"/>
      <c r="H200" s="23">
        <f>IF(AND(F200="",G200=""),"",N(F200)+N(G200))</f>
        <v/>
      </c>
      <c r="I200" s="24">
        <f>IF(H200="","",ROUND(H200*('Fees &amp; Settings'!$C$6+'Fees &amp; Settings'!$C$7)+'Fees &amp; Settings'!$C$8+N(E200)*'Fees &amp; Settings'!$C$9+IF(K200="Y",H200*'Fees &amp; Settings'!$C$10,0),2))</f>
        <v/>
      </c>
      <c r="J200" s="22" t="n"/>
      <c r="K200" s="21" t="n"/>
      <c r="L200" s="22" t="n"/>
      <c r="M200" s="22" t="n"/>
      <c r="N200" s="22" t="n"/>
      <c r="O200" s="25">
        <f>IF(H200="","",H200-I200-N(J200)-N(L200)-N(M200)-N(N200))</f>
        <v/>
      </c>
      <c r="P200" s="26">
        <f>IF(OR(H200="",N(H200)=0),"",O200/H200)</f>
        <v/>
      </c>
    </row>
    <row r="201" ht="19" customHeight="1">
      <c r="B201" s="18" t="n"/>
      <c r="C201" s="19" t="n"/>
      <c r="D201" s="20" t="n"/>
      <c r="E201" s="21" t="n"/>
      <c r="F201" s="22" t="n"/>
      <c r="G201" s="22" t="n"/>
      <c r="H201" s="23">
        <f>IF(AND(F201="",G201=""),"",N(F201)+N(G201))</f>
        <v/>
      </c>
      <c r="I201" s="24">
        <f>IF(H201="","",ROUND(H201*('Fees &amp; Settings'!$C$6+'Fees &amp; Settings'!$C$7)+'Fees &amp; Settings'!$C$8+N(E201)*'Fees &amp; Settings'!$C$9+IF(K201="Y",H201*'Fees &amp; Settings'!$C$10,0),2))</f>
        <v/>
      </c>
      <c r="J201" s="22" t="n"/>
      <c r="K201" s="21" t="n"/>
      <c r="L201" s="22" t="n"/>
      <c r="M201" s="22" t="n"/>
      <c r="N201" s="22" t="n"/>
      <c r="O201" s="25">
        <f>IF(H201="","",H201-I201-N(J201)-N(L201)-N(M201)-N(N201))</f>
        <v/>
      </c>
      <c r="P201" s="26">
        <f>IF(OR(H201="",N(H201)=0),"",O201/H201)</f>
        <v/>
      </c>
    </row>
    <row r="202" ht="19" customHeight="1">
      <c r="B202" s="18" t="n"/>
      <c r="C202" s="19" t="n"/>
      <c r="D202" s="20" t="n"/>
      <c r="E202" s="21" t="n"/>
      <c r="F202" s="22" t="n"/>
      <c r="G202" s="22" t="n"/>
      <c r="H202" s="23">
        <f>IF(AND(F202="",G202=""),"",N(F202)+N(G202))</f>
        <v/>
      </c>
      <c r="I202" s="24">
        <f>IF(H202="","",ROUND(H202*('Fees &amp; Settings'!$C$6+'Fees &amp; Settings'!$C$7)+'Fees &amp; Settings'!$C$8+N(E202)*'Fees &amp; Settings'!$C$9+IF(K202="Y",H202*'Fees &amp; Settings'!$C$10,0),2))</f>
        <v/>
      </c>
      <c r="J202" s="22" t="n"/>
      <c r="K202" s="21" t="n"/>
      <c r="L202" s="22" t="n"/>
      <c r="M202" s="22" t="n"/>
      <c r="N202" s="22" t="n"/>
      <c r="O202" s="25">
        <f>IF(H202="","",H202-I202-N(J202)-N(L202)-N(M202)-N(N202))</f>
        <v/>
      </c>
      <c r="P202" s="26">
        <f>IF(OR(H202="",N(H202)=0),"",O202/H202)</f>
        <v/>
      </c>
    </row>
    <row r="203" ht="19" customHeight="1">
      <c r="B203" s="18" t="n"/>
      <c r="C203" s="19" t="n"/>
      <c r="D203" s="20" t="n"/>
      <c r="E203" s="21" t="n"/>
      <c r="F203" s="22" t="n"/>
      <c r="G203" s="22" t="n"/>
      <c r="H203" s="23">
        <f>IF(AND(F203="",G203=""),"",N(F203)+N(G203))</f>
        <v/>
      </c>
      <c r="I203" s="24">
        <f>IF(H203="","",ROUND(H203*('Fees &amp; Settings'!$C$6+'Fees &amp; Settings'!$C$7)+'Fees &amp; Settings'!$C$8+N(E203)*'Fees &amp; Settings'!$C$9+IF(K203="Y",H203*'Fees &amp; Settings'!$C$10,0),2))</f>
        <v/>
      </c>
      <c r="J203" s="22" t="n"/>
      <c r="K203" s="21" t="n"/>
      <c r="L203" s="22" t="n"/>
      <c r="M203" s="22" t="n"/>
      <c r="N203" s="22" t="n"/>
      <c r="O203" s="25">
        <f>IF(H203="","",H203-I203-N(J203)-N(L203)-N(M203)-N(N203))</f>
        <v/>
      </c>
      <c r="P203" s="26">
        <f>IF(OR(H203="",N(H203)=0),"",O203/H203)</f>
        <v/>
      </c>
    </row>
    <row r="204" ht="19" customHeight="1">
      <c r="B204" s="18" t="n"/>
      <c r="C204" s="19" t="n"/>
      <c r="D204" s="20" t="n"/>
      <c r="E204" s="21" t="n"/>
      <c r="F204" s="22" t="n"/>
      <c r="G204" s="22" t="n"/>
      <c r="H204" s="23">
        <f>IF(AND(F204="",G204=""),"",N(F204)+N(G204))</f>
        <v/>
      </c>
      <c r="I204" s="24">
        <f>IF(H204="","",ROUND(H204*('Fees &amp; Settings'!$C$6+'Fees &amp; Settings'!$C$7)+'Fees &amp; Settings'!$C$8+N(E204)*'Fees &amp; Settings'!$C$9+IF(K204="Y",H204*'Fees &amp; Settings'!$C$10,0),2))</f>
        <v/>
      </c>
      <c r="J204" s="22" t="n"/>
      <c r="K204" s="21" t="n"/>
      <c r="L204" s="22" t="n"/>
      <c r="M204" s="22" t="n"/>
      <c r="N204" s="22" t="n"/>
      <c r="O204" s="25">
        <f>IF(H204="","",H204-I204-N(J204)-N(L204)-N(M204)-N(N204))</f>
        <v/>
      </c>
      <c r="P204" s="26">
        <f>IF(OR(H204="",N(H204)=0),"",O204/H204)</f>
        <v/>
      </c>
    </row>
    <row r="205" ht="19" customHeight="1">
      <c r="B205" s="18" t="n"/>
      <c r="C205" s="19" t="n"/>
      <c r="D205" s="20" t="n"/>
      <c r="E205" s="21" t="n"/>
      <c r="F205" s="22" t="n"/>
      <c r="G205" s="22" t="n"/>
      <c r="H205" s="23">
        <f>IF(AND(F205="",G205=""),"",N(F205)+N(G205))</f>
        <v/>
      </c>
      <c r="I205" s="24">
        <f>IF(H205="","",ROUND(H205*('Fees &amp; Settings'!$C$6+'Fees &amp; Settings'!$C$7)+'Fees &amp; Settings'!$C$8+N(E205)*'Fees &amp; Settings'!$C$9+IF(K205="Y",H205*'Fees &amp; Settings'!$C$10,0),2))</f>
        <v/>
      </c>
      <c r="J205" s="22" t="n"/>
      <c r="K205" s="21" t="n"/>
      <c r="L205" s="22" t="n"/>
      <c r="M205" s="22" t="n"/>
      <c r="N205" s="22" t="n"/>
      <c r="O205" s="25">
        <f>IF(H205="","",H205-I205-N(J205)-N(L205)-N(M205)-N(N205))</f>
        <v/>
      </c>
      <c r="P205" s="26">
        <f>IF(OR(H205="",N(H205)=0),"",O205/H205)</f>
        <v/>
      </c>
    </row>
    <row r="206" ht="19" customHeight="1">
      <c r="B206" s="18" t="n"/>
      <c r="C206" s="19" t="n"/>
      <c r="D206" s="20" t="n"/>
      <c r="E206" s="21" t="n"/>
      <c r="F206" s="22" t="n"/>
      <c r="G206" s="22" t="n"/>
      <c r="H206" s="23">
        <f>IF(AND(F206="",G206=""),"",N(F206)+N(G206))</f>
        <v/>
      </c>
      <c r="I206" s="24">
        <f>IF(H206="","",ROUND(H206*('Fees &amp; Settings'!$C$6+'Fees &amp; Settings'!$C$7)+'Fees &amp; Settings'!$C$8+N(E206)*'Fees &amp; Settings'!$C$9+IF(K206="Y",H206*'Fees &amp; Settings'!$C$10,0),2))</f>
        <v/>
      </c>
      <c r="J206" s="22" t="n"/>
      <c r="K206" s="21" t="n"/>
      <c r="L206" s="22" t="n"/>
      <c r="M206" s="22" t="n"/>
      <c r="N206" s="22" t="n"/>
      <c r="O206" s="25">
        <f>IF(H206="","",H206-I206-N(J206)-N(L206)-N(M206)-N(N206))</f>
        <v/>
      </c>
      <c r="P206" s="26">
        <f>IF(OR(H206="",N(H206)=0),"",O206/H206)</f>
        <v/>
      </c>
    </row>
    <row r="207" ht="19" customHeight="1">
      <c r="B207" s="18" t="n"/>
      <c r="C207" s="19" t="n"/>
      <c r="D207" s="20" t="n"/>
      <c r="E207" s="21" t="n"/>
      <c r="F207" s="22" t="n"/>
      <c r="G207" s="22" t="n"/>
      <c r="H207" s="23">
        <f>IF(AND(F207="",G207=""),"",N(F207)+N(G207))</f>
        <v/>
      </c>
      <c r="I207" s="24">
        <f>IF(H207="","",ROUND(H207*('Fees &amp; Settings'!$C$6+'Fees &amp; Settings'!$C$7)+'Fees &amp; Settings'!$C$8+N(E207)*'Fees &amp; Settings'!$C$9+IF(K207="Y",H207*'Fees &amp; Settings'!$C$10,0),2))</f>
        <v/>
      </c>
      <c r="J207" s="22" t="n"/>
      <c r="K207" s="21" t="n"/>
      <c r="L207" s="22" t="n"/>
      <c r="M207" s="22" t="n"/>
      <c r="N207" s="22" t="n"/>
      <c r="O207" s="25">
        <f>IF(H207="","",H207-I207-N(J207)-N(L207)-N(M207)-N(N207))</f>
        <v/>
      </c>
      <c r="P207" s="26">
        <f>IF(OR(H207="",N(H207)=0),"",O207/H207)</f>
        <v/>
      </c>
    </row>
    <row r="208" ht="19" customHeight="1">
      <c r="B208" s="18" t="n"/>
      <c r="C208" s="19" t="n"/>
      <c r="D208" s="20" t="n"/>
      <c r="E208" s="21" t="n"/>
      <c r="F208" s="22" t="n"/>
      <c r="G208" s="22" t="n"/>
      <c r="H208" s="23">
        <f>IF(AND(F208="",G208=""),"",N(F208)+N(G208))</f>
        <v/>
      </c>
      <c r="I208" s="24">
        <f>IF(H208="","",ROUND(H208*('Fees &amp; Settings'!$C$6+'Fees &amp; Settings'!$C$7)+'Fees &amp; Settings'!$C$8+N(E208)*'Fees &amp; Settings'!$C$9+IF(K208="Y",H208*'Fees &amp; Settings'!$C$10,0),2))</f>
        <v/>
      </c>
      <c r="J208" s="22" t="n"/>
      <c r="K208" s="21" t="n"/>
      <c r="L208" s="22" t="n"/>
      <c r="M208" s="22" t="n"/>
      <c r="N208" s="22" t="n"/>
      <c r="O208" s="25">
        <f>IF(H208="","",H208-I208-N(J208)-N(L208)-N(M208)-N(N208))</f>
        <v/>
      </c>
      <c r="P208" s="26">
        <f>IF(OR(H208="",N(H208)=0),"",O208/H208)</f>
        <v/>
      </c>
    </row>
    <row r="209" ht="19" customHeight="1">
      <c r="B209" s="18" t="n"/>
      <c r="C209" s="19" t="n"/>
      <c r="D209" s="20" t="n"/>
      <c r="E209" s="21" t="n"/>
      <c r="F209" s="22" t="n"/>
      <c r="G209" s="22" t="n"/>
      <c r="H209" s="23">
        <f>IF(AND(F209="",G209=""),"",N(F209)+N(G209))</f>
        <v/>
      </c>
      <c r="I209" s="24">
        <f>IF(H209="","",ROUND(H209*('Fees &amp; Settings'!$C$6+'Fees &amp; Settings'!$C$7)+'Fees &amp; Settings'!$C$8+N(E209)*'Fees &amp; Settings'!$C$9+IF(K209="Y",H209*'Fees &amp; Settings'!$C$10,0),2))</f>
        <v/>
      </c>
      <c r="J209" s="22" t="n"/>
      <c r="K209" s="21" t="n"/>
      <c r="L209" s="22" t="n"/>
      <c r="M209" s="22" t="n"/>
      <c r="N209" s="22" t="n"/>
      <c r="O209" s="25">
        <f>IF(H209="","",H209-I209-N(J209)-N(L209)-N(M209)-N(N209))</f>
        <v/>
      </c>
      <c r="P209" s="26">
        <f>IF(OR(H209="",N(H209)=0),"",O209/H209)</f>
        <v/>
      </c>
    </row>
    <row r="210" ht="19" customHeight="1">
      <c r="B210" s="18" t="n"/>
      <c r="C210" s="19" t="n"/>
      <c r="D210" s="20" t="n"/>
      <c r="E210" s="21" t="n"/>
      <c r="F210" s="22" t="n"/>
      <c r="G210" s="22" t="n"/>
      <c r="H210" s="23">
        <f>IF(AND(F210="",G210=""),"",N(F210)+N(G210))</f>
        <v/>
      </c>
      <c r="I210" s="24">
        <f>IF(H210="","",ROUND(H210*('Fees &amp; Settings'!$C$6+'Fees &amp; Settings'!$C$7)+'Fees &amp; Settings'!$C$8+N(E210)*'Fees &amp; Settings'!$C$9+IF(K210="Y",H210*'Fees &amp; Settings'!$C$10,0),2))</f>
        <v/>
      </c>
      <c r="J210" s="22" t="n"/>
      <c r="K210" s="21" t="n"/>
      <c r="L210" s="22" t="n"/>
      <c r="M210" s="22" t="n"/>
      <c r="N210" s="22" t="n"/>
      <c r="O210" s="25">
        <f>IF(H210="","",H210-I210-N(J210)-N(L210)-N(M210)-N(N210))</f>
        <v/>
      </c>
      <c r="P210" s="26">
        <f>IF(OR(H210="",N(H210)=0),"",O210/H210)</f>
        <v/>
      </c>
    </row>
    <row r="211" ht="19" customHeight="1">
      <c r="B211" s="18" t="n"/>
      <c r="C211" s="19" t="n"/>
      <c r="D211" s="20" t="n"/>
      <c r="E211" s="21" t="n"/>
      <c r="F211" s="22" t="n"/>
      <c r="G211" s="22" t="n"/>
      <c r="H211" s="23">
        <f>IF(AND(F211="",G211=""),"",N(F211)+N(G211))</f>
        <v/>
      </c>
      <c r="I211" s="24">
        <f>IF(H211="","",ROUND(H211*('Fees &amp; Settings'!$C$6+'Fees &amp; Settings'!$C$7)+'Fees &amp; Settings'!$C$8+N(E211)*'Fees &amp; Settings'!$C$9+IF(K211="Y",H211*'Fees &amp; Settings'!$C$10,0),2))</f>
        <v/>
      </c>
      <c r="J211" s="22" t="n"/>
      <c r="K211" s="21" t="n"/>
      <c r="L211" s="22" t="n"/>
      <c r="M211" s="22" t="n"/>
      <c r="N211" s="22" t="n"/>
      <c r="O211" s="25">
        <f>IF(H211="","",H211-I211-N(J211)-N(L211)-N(M211)-N(N211))</f>
        <v/>
      </c>
      <c r="P211" s="26">
        <f>IF(OR(H211="",N(H211)=0),"",O211/H211)</f>
        <v/>
      </c>
    </row>
    <row r="212" ht="19" customHeight="1">
      <c r="B212" s="18" t="n"/>
      <c r="C212" s="19" t="n"/>
      <c r="D212" s="20" t="n"/>
      <c r="E212" s="21" t="n"/>
      <c r="F212" s="22" t="n"/>
      <c r="G212" s="22" t="n"/>
      <c r="H212" s="23">
        <f>IF(AND(F212="",G212=""),"",N(F212)+N(G212))</f>
        <v/>
      </c>
      <c r="I212" s="24">
        <f>IF(H212="","",ROUND(H212*('Fees &amp; Settings'!$C$6+'Fees &amp; Settings'!$C$7)+'Fees &amp; Settings'!$C$8+N(E212)*'Fees &amp; Settings'!$C$9+IF(K212="Y",H212*'Fees &amp; Settings'!$C$10,0),2))</f>
        <v/>
      </c>
      <c r="J212" s="22" t="n"/>
      <c r="K212" s="21" t="n"/>
      <c r="L212" s="22" t="n"/>
      <c r="M212" s="22" t="n"/>
      <c r="N212" s="22" t="n"/>
      <c r="O212" s="25">
        <f>IF(H212="","",H212-I212-N(J212)-N(L212)-N(M212)-N(N212))</f>
        <v/>
      </c>
      <c r="P212" s="26">
        <f>IF(OR(H212="",N(H212)=0),"",O212/H212)</f>
        <v/>
      </c>
    </row>
    <row r="213" ht="19" customHeight="1">
      <c r="B213" s="18" t="n"/>
      <c r="C213" s="19" t="n"/>
      <c r="D213" s="20" t="n"/>
      <c r="E213" s="21" t="n"/>
      <c r="F213" s="22" t="n"/>
      <c r="G213" s="22" t="n"/>
      <c r="H213" s="23">
        <f>IF(AND(F213="",G213=""),"",N(F213)+N(G213))</f>
        <v/>
      </c>
      <c r="I213" s="24">
        <f>IF(H213="","",ROUND(H213*('Fees &amp; Settings'!$C$6+'Fees &amp; Settings'!$C$7)+'Fees &amp; Settings'!$C$8+N(E213)*'Fees &amp; Settings'!$C$9+IF(K213="Y",H213*'Fees &amp; Settings'!$C$10,0),2))</f>
        <v/>
      </c>
      <c r="J213" s="22" t="n"/>
      <c r="K213" s="21" t="n"/>
      <c r="L213" s="22" t="n"/>
      <c r="M213" s="22" t="n"/>
      <c r="N213" s="22" t="n"/>
      <c r="O213" s="25">
        <f>IF(H213="","",H213-I213-N(J213)-N(L213)-N(M213)-N(N213))</f>
        <v/>
      </c>
      <c r="P213" s="26">
        <f>IF(OR(H213="",N(H213)=0),"",O213/H213)</f>
        <v/>
      </c>
    </row>
    <row r="214" ht="19" customHeight="1">
      <c r="B214" s="18" t="n"/>
      <c r="C214" s="19" t="n"/>
      <c r="D214" s="20" t="n"/>
      <c r="E214" s="21" t="n"/>
      <c r="F214" s="22" t="n"/>
      <c r="G214" s="22" t="n"/>
      <c r="H214" s="23">
        <f>IF(AND(F214="",G214=""),"",N(F214)+N(G214))</f>
        <v/>
      </c>
      <c r="I214" s="24">
        <f>IF(H214="","",ROUND(H214*('Fees &amp; Settings'!$C$6+'Fees &amp; Settings'!$C$7)+'Fees &amp; Settings'!$C$8+N(E214)*'Fees &amp; Settings'!$C$9+IF(K214="Y",H214*'Fees &amp; Settings'!$C$10,0),2))</f>
        <v/>
      </c>
      <c r="J214" s="22" t="n"/>
      <c r="K214" s="21" t="n"/>
      <c r="L214" s="22" t="n"/>
      <c r="M214" s="22" t="n"/>
      <c r="N214" s="22" t="n"/>
      <c r="O214" s="25">
        <f>IF(H214="","",H214-I214-N(J214)-N(L214)-N(M214)-N(N214))</f>
        <v/>
      </c>
      <c r="P214" s="26">
        <f>IF(OR(H214="",N(H214)=0),"",O214/H214)</f>
        <v/>
      </c>
    </row>
    <row r="215" ht="19" customHeight="1">
      <c r="B215" s="18" t="n"/>
      <c r="C215" s="19" t="n"/>
      <c r="D215" s="20" t="n"/>
      <c r="E215" s="21" t="n"/>
      <c r="F215" s="22" t="n"/>
      <c r="G215" s="22" t="n"/>
      <c r="H215" s="23">
        <f>IF(AND(F215="",G215=""),"",N(F215)+N(G215))</f>
        <v/>
      </c>
      <c r="I215" s="24">
        <f>IF(H215="","",ROUND(H215*('Fees &amp; Settings'!$C$6+'Fees &amp; Settings'!$C$7)+'Fees &amp; Settings'!$C$8+N(E215)*'Fees &amp; Settings'!$C$9+IF(K215="Y",H215*'Fees &amp; Settings'!$C$10,0),2))</f>
        <v/>
      </c>
      <c r="J215" s="22" t="n"/>
      <c r="K215" s="21" t="n"/>
      <c r="L215" s="22" t="n"/>
      <c r="M215" s="22" t="n"/>
      <c r="N215" s="22" t="n"/>
      <c r="O215" s="25">
        <f>IF(H215="","",H215-I215-N(J215)-N(L215)-N(M215)-N(N215))</f>
        <v/>
      </c>
      <c r="P215" s="26">
        <f>IF(OR(H215="",N(H215)=0),"",O215/H215)</f>
        <v/>
      </c>
    </row>
    <row r="216" ht="19" customHeight="1">
      <c r="B216" s="18" t="n"/>
      <c r="C216" s="19" t="n"/>
      <c r="D216" s="20" t="n"/>
      <c r="E216" s="21" t="n"/>
      <c r="F216" s="22" t="n"/>
      <c r="G216" s="22" t="n"/>
      <c r="H216" s="23">
        <f>IF(AND(F216="",G216=""),"",N(F216)+N(G216))</f>
        <v/>
      </c>
      <c r="I216" s="24">
        <f>IF(H216="","",ROUND(H216*('Fees &amp; Settings'!$C$6+'Fees &amp; Settings'!$C$7)+'Fees &amp; Settings'!$C$8+N(E216)*'Fees &amp; Settings'!$C$9+IF(K216="Y",H216*'Fees &amp; Settings'!$C$10,0),2))</f>
        <v/>
      </c>
      <c r="J216" s="22" t="n"/>
      <c r="K216" s="21" t="n"/>
      <c r="L216" s="22" t="n"/>
      <c r="M216" s="22" t="n"/>
      <c r="N216" s="22" t="n"/>
      <c r="O216" s="25">
        <f>IF(H216="","",H216-I216-N(J216)-N(L216)-N(M216)-N(N216))</f>
        <v/>
      </c>
      <c r="P216" s="26">
        <f>IF(OR(H216="",N(H216)=0),"",O216/H216)</f>
        <v/>
      </c>
    </row>
    <row r="217" ht="19" customHeight="1">
      <c r="B217" s="18" t="n"/>
      <c r="C217" s="19" t="n"/>
      <c r="D217" s="20" t="n"/>
      <c r="E217" s="21" t="n"/>
      <c r="F217" s="22" t="n"/>
      <c r="G217" s="22" t="n"/>
      <c r="H217" s="23">
        <f>IF(AND(F217="",G217=""),"",N(F217)+N(G217))</f>
        <v/>
      </c>
      <c r="I217" s="24">
        <f>IF(H217="","",ROUND(H217*('Fees &amp; Settings'!$C$6+'Fees &amp; Settings'!$C$7)+'Fees &amp; Settings'!$C$8+N(E217)*'Fees &amp; Settings'!$C$9+IF(K217="Y",H217*'Fees &amp; Settings'!$C$10,0),2))</f>
        <v/>
      </c>
      <c r="J217" s="22" t="n"/>
      <c r="K217" s="21" t="n"/>
      <c r="L217" s="22" t="n"/>
      <c r="M217" s="22" t="n"/>
      <c r="N217" s="22" t="n"/>
      <c r="O217" s="25">
        <f>IF(H217="","",H217-I217-N(J217)-N(L217)-N(M217)-N(N217))</f>
        <v/>
      </c>
      <c r="P217" s="26">
        <f>IF(OR(H217="",N(H217)=0),"",O217/H217)</f>
        <v/>
      </c>
    </row>
    <row r="218" ht="19" customHeight="1">
      <c r="B218" s="18" t="n"/>
      <c r="C218" s="19" t="n"/>
      <c r="D218" s="20" t="n"/>
      <c r="E218" s="21" t="n"/>
      <c r="F218" s="22" t="n"/>
      <c r="G218" s="22" t="n"/>
      <c r="H218" s="23">
        <f>IF(AND(F218="",G218=""),"",N(F218)+N(G218))</f>
        <v/>
      </c>
      <c r="I218" s="24">
        <f>IF(H218="","",ROUND(H218*('Fees &amp; Settings'!$C$6+'Fees &amp; Settings'!$C$7)+'Fees &amp; Settings'!$C$8+N(E218)*'Fees &amp; Settings'!$C$9+IF(K218="Y",H218*'Fees &amp; Settings'!$C$10,0),2))</f>
        <v/>
      </c>
      <c r="J218" s="22" t="n"/>
      <c r="K218" s="21" t="n"/>
      <c r="L218" s="22" t="n"/>
      <c r="M218" s="22" t="n"/>
      <c r="N218" s="22" t="n"/>
      <c r="O218" s="25">
        <f>IF(H218="","",H218-I218-N(J218)-N(L218)-N(M218)-N(N218))</f>
        <v/>
      </c>
      <c r="P218" s="26">
        <f>IF(OR(H218="",N(H218)=0),"",O218/H218)</f>
        <v/>
      </c>
    </row>
    <row r="219" ht="19" customHeight="1">
      <c r="B219" s="18" t="n"/>
      <c r="C219" s="19" t="n"/>
      <c r="D219" s="20" t="n"/>
      <c r="E219" s="21" t="n"/>
      <c r="F219" s="22" t="n"/>
      <c r="G219" s="22" t="n"/>
      <c r="H219" s="23">
        <f>IF(AND(F219="",G219=""),"",N(F219)+N(G219))</f>
        <v/>
      </c>
      <c r="I219" s="24">
        <f>IF(H219="","",ROUND(H219*('Fees &amp; Settings'!$C$6+'Fees &amp; Settings'!$C$7)+'Fees &amp; Settings'!$C$8+N(E219)*'Fees &amp; Settings'!$C$9+IF(K219="Y",H219*'Fees &amp; Settings'!$C$10,0),2))</f>
        <v/>
      </c>
      <c r="J219" s="22" t="n"/>
      <c r="K219" s="21" t="n"/>
      <c r="L219" s="22" t="n"/>
      <c r="M219" s="22" t="n"/>
      <c r="N219" s="22" t="n"/>
      <c r="O219" s="25">
        <f>IF(H219="","",H219-I219-N(J219)-N(L219)-N(M219)-N(N219))</f>
        <v/>
      </c>
      <c r="P219" s="26">
        <f>IF(OR(H219="",N(H219)=0),"",O219/H219)</f>
        <v/>
      </c>
    </row>
    <row r="220" ht="19" customHeight="1">
      <c r="B220" s="18" t="n"/>
      <c r="C220" s="19" t="n"/>
      <c r="D220" s="20" t="n"/>
      <c r="E220" s="21" t="n"/>
      <c r="F220" s="22" t="n"/>
      <c r="G220" s="22" t="n"/>
      <c r="H220" s="23">
        <f>IF(AND(F220="",G220=""),"",N(F220)+N(G220))</f>
        <v/>
      </c>
      <c r="I220" s="24">
        <f>IF(H220="","",ROUND(H220*('Fees &amp; Settings'!$C$6+'Fees &amp; Settings'!$C$7)+'Fees &amp; Settings'!$C$8+N(E220)*'Fees &amp; Settings'!$C$9+IF(K220="Y",H220*'Fees &amp; Settings'!$C$10,0),2))</f>
        <v/>
      </c>
      <c r="J220" s="22" t="n"/>
      <c r="K220" s="21" t="n"/>
      <c r="L220" s="22" t="n"/>
      <c r="M220" s="22" t="n"/>
      <c r="N220" s="22" t="n"/>
      <c r="O220" s="25">
        <f>IF(H220="","",H220-I220-N(J220)-N(L220)-N(M220)-N(N220))</f>
        <v/>
      </c>
      <c r="P220" s="26">
        <f>IF(OR(H220="",N(H220)=0),"",O220/H220)</f>
        <v/>
      </c>
    </row>
    <row r="221" ht="19" customHeight="1">
      <c r="B221" s="18" t="n"/>
      <c r="C221" s="19" t="n"/>
      <c r="D221" s="20" t="n"/>
      <c r="E221" s="21" t="n"/>
      <c r="F221" s="22" t="n"/>
      <c r="G221" s="22" t="n"/>
      <c r="H221" s="23">
        <f>IF(AND(F221="",G221=""),"",N(F221)+N(G221))</f>
        <v/>
      </c>
      <c r="I221" s="24">
        <f>IF(H221="","",ROUND(H221*('Fees &amp; Settings'!$C$6+'Fees &amp; Settings'!$C$7)+'Fees &amp; Settings'!$C$8+N(E221)*'Fees &amp; Settings'!$C$9+IF(K221="Y",H221*'Fees &amp; Settings'!$C$10,0),2))</f>
        <v/>
      </c>
      <c r="J221" s="22" t="n"/>
      <c r="K221" s="21" t="n"/>
      <c r="L221" s="22" t="n"/>
      <c r="M221" s="22" t="n"/>
      <c r="N221" s="22" t="n"/>
      <c r="O221" s="25">
        <f>IF(H221="","",H221-I221-N(J221)-N(L221)-N(M221)-N(N221))</f>
        <v/>
      </c>
      <c r="P221" s="26">
        <f>IF(OR(H221="",N(H221)=0),"",O221/H221)</f>
        <v/>
      </c>
    </row>
    <row r="222" ht="19" customHeight="1">
      <c r="B222" s="18" t="n"/>
      <c r="C222" s="19" t="n"/>
      <c r="D222" s="20" t="n"/>
      <c r="E222" s="21" t="n"/>
      <c r="F222" s="22" t="n"/>
      <c r="G222" s="22" t="n"/>
      <c r="H222" s="23">
        <f>IF(AND(F222="",G222=""),"",N(F222)+N(G222))</f>
        <v/>
      </c>
      <c r="I222" s="24">
        <f>IF(H222="","",ROUND(H222*('Fees &amp; Settings'!$C$6+'Fees &amp; Settings'!$C$7)+'Fees &amp; Settings'!$C$8+N(E222)*'Fees &amp; Settings'!$C$9+IF(K222="Y",H222*'Fees &amp; Settings'!$C$10,0),2))</f>
        <v/>
      </c>
      <c r="J222" s="22" t="n"/>
      <c r="K222" s="21" t="n"/>
      <c r="L222" s="22" t="n"/>
      <c r="M222" s="22" t="n"/>
      <c r="N222" s="22" t="n"/>
      <c r="O222" s="25">
        <f>IF(H222="","",H222-I222-N(J222)-N(L222)-N(M222)-N(N222))</f>
        <v/>
      </c>
      <c r="P222" s="26">
        <f>IF(OR(H222="",N(H222)=0),"",O222/H222)</f>
        <v/>
      </c>
    </row>
    <row r="223" ht="19" customHeight="1">
      <c r="B223" s="18" t="n"/>
      <c r="C223" s="19" t="n"/>
      <c r="D223" s="20" t="n"/>
      <c r="E223" s="21" t="n"/>
      <c r="F223" s="22" t="n"/>
      <c r="G223" s="22" t="n"/>
      <c r="H223" s="23">
        <f>IF(AND(F223="",G223=""),"",N(F223)+N(G223))</f>
        <v/>
      </c>
      <c r="I223" s="24">
        <f>IF(H223="","",ROUND(H223*('Fees &amp; Settings'!$C$6+'Fees &amp; Settings'!$C$7)+'Fees &amp; Settings'!$C$8+N(E223)*'Fees &amp; Settings'!$C$9+IF(K223="Y",H223*'Fees &amp; Settings'!$C$10,0),2))</f>
        <v/>
      </c>
      <c r="J223" s="22" t="n"/>
      <c r="K223" s="21" t="n"/>
      <c r="L223" s="22" t="n"/>
      <c r="M223" s="22" t="n"/>
      <c r="N223" s="22" t="n"/>
      <c r="O223" s="25">
        <f>IF(H223="","",H223-I223-N(J223)-N(L223)-N(M223)-N(N223))</f>
        <v/>
      </c>
      <c r="P223" s="26">
        <f>IF(OR(H223="",N(H223)=0),"",O223/H223)</f>
        <v/>
      </c>
    </row>
    <row r="224" ht="19" customHeight="1">
      <c r="B224" s="18" t="n"/>
      <c r="C224" s="19" t="n"/>
      <c r="D224" s="20" t="n"/>
      <c r="E224" s="21" t="n"/>
      <c r="F224" s="22" t="n"/>
      <c r="G224" s="22" t="n"/>
      <c r="H224" s="23">
        <f>IF(AND(F224="",G224=""),"",N(F224)+N(G224))</f>
        <v/>
      </c>
      <c r="I224" s="24">
        <f>IF(H224="","",ROUND(H224*('Fees &amp; Settings'!$C$6+'Fees &amp; Settings'!$C$7)+'Fees &amp; Settings'!$C$8+N(E224)*'Fees &amp; Settings'!$C$9+IF(K224="Y",H224*'Fees &amp; Settings'!$C$10,0),2))</f>
        <v/>
      </c>
      <c r="J224" s="22" t="n"/>
      <c r="K224" s="21" t="n"/>
      <c r="L224" s="22" t="n"/>
      <c r="M224" s="22" t="n"/>
      <c r="N224" s="22" t="n"/>
      <c r="O224" s="25">
        <f>IF(H224="","",H224-I224-N(J224)-N(L224)-N(M224)-N(N224))</f>
        <v/>
      </c>
      <c r="P224" s="26">
        <f>IF(OR(H224="",N(H224)=0),"",O224/H224)</f>
        <v/>
      </c>
    </row>
    <row r="225" ht="19" customHeight="1">
      <c r="B225" s="18" t="n"/>
      <c r="C225" s="19" t="n"/>
      <c r="D225" s="20" t="n"/>
      <c r="E225" s="21" t="n"/>
      <c r="F225" s="22" t="n"/>
      <c r="G225" s="22" t="n"/>
      <c r="H225" s="23">
        <f>IF(AND(F225="",G225=""),"",N(F225)+N(G225))</f>
        <v/>
      </c>
      <c r="I225" s="24">
        <f>IF(H225="","",ROUND(H225*('Fees &amp; Settings'!$C$6+'Fees &amp; Settings'!$C$7)+'Fees &amp; Settings'!$C$8+N(E225)*'Fees &amp; Settings'!$C$9+IF(K225="Y",H225*'Fees &amp; Settings'!$C$10,0),2))</f>
        <v/>
      </c>
      <c r="J225" s="22" t="n"/>
      <c r="K225" s="21" t="n"/>
      <c r="L225" s="22" t="n"/>
      <c r="M225" s="22" t="n"/>
      <c r="N225" s="22" t="n"/>
      <c r="O225" s="25">
        <f>IF(H225="","",H225-I225-N(J225)-N(L225)-N(M225)-N(N225))</f>
        <v/>
      </c>
      <c r="P225" s="26">
        <f>IF(OR(H225="",N(H225)=0),"",O225/H225)</f>
        <v/>
      </c>
    </row>
    <row r="226" ht="19" customHeight="1">
      <c r="B226" s="18" t="n"/>
      <c r="C226" s="19" t="n"/>
      <c r="D226" s="20" t="n"/>
      <c r="E226" s="21" t="n"/>
      <c r="F226" s="22" t="n"/>
      <c r="G226" s="22" t="n"/>
      <c r="H226" s="23">
        <f>IF(AND(F226="",G226=""),"",N(F226)+N(G226))</f>
        <v/>
      </c>
      <c r="I226" s="24">
        <f>IF(H226="","",ROUND(H226*('Fees &amp; Settings'!$C$6+'Fees &amp; Settings'!$C$7)+'Fees &amp; Settings'!$C$8+N(E226)*'Fees &amp; Settings'!$C$9+IF(K226="Y",H226*'Fees &amp; Settings'!$C$10,0),2))</f>
        <v/>
      </c>
      <c r="J226" s="22" t="n"/>
      <c r="K226" s="21" t="n"/>
      <c r="L226" s="22" t="n"/>
      <c r="M226" s="22" t="n"/>
      <c r="N226" s="22" t="n"/>
      <c r="O226" s="25">
        <f>IF(H226="","",H226-I226-N(J226)-N(L226)-N(M226)-N(N226))</f>
        <v/>
      </c>
      <c r="P226" s="26">
        <f>IF(OR(H226="",N(H226)=0),"",O226/H226)</f>
        <v/>
      </c>
    </row>
    <row r="227" ht="19" customHeight="1">
      <c r="B227" s="18" t="n"/>
      <c r="C227" s="19" t="n"/>
      <c r="D227" s="20" t="n"/>
      <c r="E227" s="21" t="n"/>
      <c r="F227" s="22" t="n"/>
      <c r="G227" s="22" t="n"/>
      <c r="H227" s="23">
        <f>IF(AND(F227="",G227=""),"",N(F227)+N(G227))</f>
        <v/>
      </c>
      <c r="I227" s="24">
        <f>IF(H227="","",ROUND(H227*('Fees &amp; Settings'!$C$6+'Fees &amp; Settings'!$C$7)+'Fees &amp; Settings'!$C$8+N(E227)*'Fees &amp; Settings'!$C$9+IF(K227="Y",H227*'Fees &amp; Settings'!$C$10,0),2))</f>
        <v/>
      </c>
      <c r="J227" s="22" t="n"/>
      <c r="K227" s="21" t="n"/>
      <c r="L227" s="22" t="n"/>
      <c r="M227" s="22" t="n"/>
      <c r="N227" s="22" t="n"/>
      <c r="O227" s="25">
        <f>IF(H227="","",H227-I227-N(J227)-N(L227)-N(M227)-N(N227))</f>
        <v/>
      </c>
      <c r="P227" s="26">
        <f>IF(OR(H227="",N(H227)=0),"",O227/H227)</f>
        <v/>
      </c>
    </row>
    <row r="228" ht="19" customHeight="1">
      <c r="B228" s="18" t="n"/>
      <c r="C228" s="19" t="n"/>
      <c r="D228" s="20" t="n"/>
      <c r="E228" s="21" t="n"/>
      <c r="F228" s="22" t="n"/>
      <c r="G228" s="22" t="n"/>
      <c r="H228" s="23">
        <f>IF(AND(F228="",G228=""),"",N(F228)+N(G228))</f>
        <v/>
      </c>
      <c r="I228" s="24">
        <f>IF(H228="","",ROUND(H228*('Fees &amp; Settings'!$C$6+'Fees &amp; Settings'!$C$7)+'Fees &amp; Settings'!$C$8+N(E228)*'Fees &amp; Settings'!$C$9+IF(K228="Y",H228*'Fees &amp; Settings'!$C$10,0),2))</f>
        <v/>
      </c>
      <c r="J228" s="22" t="n"/>
      <c r="K228" s="21" t="n"/>
      <c r="L228" s="22" t="n"/>
      <c r="M228" s="22" t="n"/>
      <c r="N228" s="22" t="n"/>
      <c r="O228" s="25">
        <f>IF(H228="","",H228-I228-N(J228)-N(L228)-N(M228)-N(N228))</f>
        <v/>
      </c>
      <c r="P228" s="26">
        <f>IF(OR(H228="",N(H228)=0),"",O228/H228)</f>
        <v/>
      </c>
    </row>
    <row r="229" ht="19" customHeight="1">
      <c r="B229" s="18" t="n"/>
      <c r="C229" s="19" t="n"/>
      <c r="D229" s="20" t="n"/>
      <c r="E229" s="21" t="n"/>
      <c r="F229" s="22" t="n"/>
      <c r="G229" s="22" t="n"/>
      <c r="H229" s="23">
        <f>IF(AND(F229="",G229=""),"",N(F229)+N(G229))</f>
        <v/>
      </c>
      <c r="I229" s="24">
        <f>IF(H229="","",ROUND(H229*('Fees &amp; Settings'!$C$6+'Fees &amp; Settings'!$C$7)+'Fees &amp; Settings'!$C$8+N(E229)*'Fees &amp; Settings'!$C$9+IF(K229="Y",H229*'Fees &amp; Settings'!$C$10,0),2))</f>
        <v/>
      </c>
      <c r="J229" s="22" t="n"/>
      <c r="K229" s="21" t="n"/>
      <c r="L229" s="22" t="n"/>
      <c r="M229" s="22" t="n"/>
      <c r="N229" s="22" t="n"/>
      <c r="O229" s="25">
        <f>IF(H229="","",H229-I229-N(J229)-N(L229)-N(M229)-N(N229))</f>
        <v/>
      </c>
      <c r="P229" s="26">
        <f>IF(OR(H229="",N(H229)=0),"",O229/H229)</f>
        <v/>
      </c>
    </row>
    <row r="230" ht="19" customHeight="1">
      <c r="B230" s="18" t="n"/>
      <c r="C230" s="19" t="n"/>
      <c r="D230" s="20" t="n"/>
      <c r="E230" s="21" t="n"/>
      <c r="F230" s="22" t="n"/>
      <c r="G230" s="22" t="n"/>
      <c r="H230" s="23">
        <f>IF(AND(F230="",G230=""),"",N(F230)+N(G230))</f>
        <v/>
      </c>
      <c r="I230" s="24">
        <f>IF(H230="","",ROUND(H230*('Fees &amp; Settings'!$C$6+'Fees &amp; Settings'!$C$7)+'Fees &amp; Settings'!$C$8+N(E230)*'Fees &amp; Settings'!$C$9+IF(K230="Y",H230*'Fees &amp; Settings'!$C$10,0),2))</f>
        <v/>
      </c>
      <c r="J230" s="22" t="n"/>
      <c r="K230" s="21" t="n"/>
      <c r="L230" s="22" t="n"/>
      <c r="M230" s="22" t="n"/>
      <c r="N230" s="22" t="n"/>
      <c r="O230" s="25">
        <f>IF(H230="","",H230-I230-N(J230)-N(L230)-N(M230)-N(N230))</f>
        <v/>
      </c>
      <c r="P230" s="26">
        <f>IF(OR(H230="",N(H230)=0),"",O230/H230)</f>
        <v/>
      </c>
    </row>
    <row r="231" ht="19" customHeight="1">
      <c r="B231" s="18" t="n"/>
      <c r="C231" s="19" t="n"/>
      <c r="D231" s="20" t="n"/>
      <c r="E231" s="21" t="n"/>
      <c r="F231" s="22" t="n"/>
      <c r="G231" s="22" t="n"/>
      <c r="H231" s="23">
        <f>IF(AND(F231="",G231=""),"",N(F231)+N(G231))</f>
        <v/>
      </c>
      <c r="I231" s="24">
        <f>IF(H231="","",ROUND(H231*('Fees &amp; Settings'!$C$6+'Fees &amp; Settings'!$C$7)+'Fees &amp; Settings'!$C$8+N(E231)*'Fees &amp; Settings'!$C$9+IF(K231="Y",H231*'Fees &amp; Settings'!$C$10,0),2))</f>
        <v/>
      </c>
      <c r="J231" s="22" t="n"/>
      <c r="K231" s="21" t="n"/>
      <c r="L231" s="22" t="n"/>
      <c r="M231" s="22" t="n"/>
      <c r="N231" s="22" t="n"/>
      <c r="O231" s="25">
        <f>IF(H231="","",H231-I231-N(J231)-N(L231)-N(M231)-N(N231))</f>
        <v/>
      </c>
      <c r="P231" s="26">
        <f>IF(OR(H231="",N(H231)=0),"",O231/H231)</f>
        <v/>
      </c>
    </row>
    <row r="232" ht="19" customHeight="1">
      <c r="B232" s="18" t="n"/>
      <c r="C232" s="19" t="n"/>
      <c r="D232" s="20" t="n"/>
      <c r="E232" s="21" t="n"/>
      <c r="F232" s="22" t="n"/>
      <c r="G232" s="22" t="n"/>
      <c r="H232" s="23">
        <f>IF(AND(F232="",G232=""),"",N(F232)+N(G232))</f>
        <v/>
      </c>
      <c r="I232" s="24">
        <f>IF(H232="","",ROUND(H232*('Fees &amp; Settings'!$C$6+'Fees &amp; Settings'!$C$7)+'Fees &amp; Settings'!$C$8+N(E232)*'Fees &amp; Settings'!$C$9+IF(K232="Y",H232*'Fees &amp; Settings'!$C$10,0),2))</f>
        <v/>
      </c>
      <c r="J232" s="22" t="n"/>
      <c r="K232" s="21" t="n"/>
      <c r="L232" s="22" t="n"/>
      <c r="M232" s="22" t="n"/>
      <c r="N232" s="22" t="n"/>
      <c r="O232" s="25">
        <f>IF(H232="","",H232-I232-N(J232)-N(L232)-N(M232)-N(N232))</f>
        <v/>
      </c>
      <c r="P232" s="26">
        <f>IF(OR(H232="",N(H232)=0),"",O232/H232)</f>
        <v/>
      </c>
    </row>
    <row r="233" ht="19" customHeight="1">
      <c r="B233" s="18" t="n"/>
      <c r="C233" s="19" t="n"/>
      <c r="D233" s="20" t="n"/>
      <c r="E233" s="21" t="n"/>
      <c r="F233" s="22" t="n"/>
      <c r="G233" s="22" t="n"/>
      <c r="H233" s="23">
        <f>IF(AND(F233="",G233=""),"",N(F233)+N(G233))</f>
        <v/>
      </c>
      <c r="I233" s="24">
        <f>IF(H233="","",ROUND(H233*('Fees &amp; Settings'!$C$6+'Fees &amp; Settings'!$C$7)+'Fees &amp; Settings'!$C$8+N(E233)*'Fees &amp; Settings'!$C$9+IF(K233="Y",H233*'Fees &amp; Settings'!$C$10,0),2))</f>
        <v/>
      </c>
      <c r="J233" s="22" t="n"/>
      <c r="K233" s="21" t="n"/>
      <c r="L233" s="22" t="n"/>
      <c r="M233" s="22" t="n"/>
      <c r="N233" s="22" t="n"/>
      <c r="O233" s="25">
        <f>IF(H233="","",H233-I233-N(J233)-N(L233)-N(M233)-N(N233))</f>
        <v/>
      </c>
      <c r="P233" s="26">
        <f>IF(OR(H233="",N(H233)=0),"",O233/H233)</f>
        <v/>
      </c>
    </row>
    <row r="234" ht="19" customHeight="1">
      <c r="B234" s="18" t="n"/>
      <c r="C234" s="19" t="n"/>
      <c r="D234" s="20" t="n"/>
      <c r="E234" s="21" t="n"/>
      <c r="F234" s="22" t="n"/>
      <c r="G234" s="22" t="n"/>
      <c r="H234" s="23">
        <f>IF(AND(F234="",G234=""),"",N(F234)+N(G234))</f>
        <v/>
      </c>
      <c r="I234" s="24">
        <f>IF(H234="","",ROUND(H234*('Fees &amp; Settings'!$C$6+'Fees &amp; Settings'!$C$7)+'Fees &amp; Settings'!$C$8+N(E234)*'Fees &amp; Settings'!$C$9+IF(K234="Y",H234*'Fees &amp; Settings'!$C$10,0),2))</f>
        <v/>
      </c>
      <c r="J234" s="22" t="n"/>
      <c r="K234" s="21" t="n"/>
      <c r="L234" s="22" t="n"/>
      <c r="M234" s="22" t="n"/>
      <c r="N234" s="22" t="n"/>
      <c r="O234" s="25">
        <f>IF(H234="","",H234-I234-N(J234)-N(L234)-N(M234)-N(N234))</f>
        <v/>
      </c>
      <c r="P234" s="26">
        <f>IF(OR(H234="",N(H234)=0),"",O234/H234)</f>
        <v/>
      </c>
    </row>
    <row r="235" ht="19" customHeight="1">
      <c r="B235" s="18" t="n"/>
      <c r="C235" s="19" t="n"/>
      <c r="D235" s="20" t="n"/>
      <c r="E235" s="21" t="n"/>
      <c r="F235" s="22" t="n"/>
      <c r="G235" s="22" t="n"/>
      <c r="H235" s="23">
        <f>IF(AND(F235="",G235=""),"",N(F235)+N(G235))</f>
        <v/>
      </c>
      <c r="I235" s="24">
        <f>IF(H235="","",ROUND(H235*('Fees &amp; Settings'!$C$6+'Fees &amp; Settings'!$C$7)+'Fees &amp; Settings'!$C$8+N(E235)*'Fees &amp; Settings'!$C$9+IF(K235="Y",H235*'Fees &amp; Settings'!$C$10,0),2))</f>
        <v/>
      </c>
      <c r="J235" s="22" t="n"/>
      <c r="K235" s="21" t="n"/>
      <c r="L235" s="22" t="n"/>
      <c r="M235" s="22" t="n"/>
      <c r="N235" s="22" t="n"/>
      <c r="O235" s="25">
        <f>IF(H235="","",H235-I235-N(J235)-N(L235)-N(M235)-N(N235))</f>
        <v/>
      </c>
      <c r="P235" s="26">
        <f>IF(OR(H235="",N(H235)=0),"",O235/H235)</f>
        <v/>
      </c>
    </row>
    <row r="236" ht="19" customHeight="1">
      <c r="B236" s="18" t="n"/>
      <c r="C236" s="19" t="n"/>
      <c r="D236" s="20" t="n"/>
      <c r="E236" s="21" t="n"/>
      <c r="F236" s="22" t="n"/>
      <c r="G236" s="22" t="n"/>
      <c r="H236" s="23">
        <f>IF(AND(F236="",G236=""),"",N(F236)+N(G236))</f>
        <v/>
      </c>
      <c r="I236" s="24">
        <f>IF(H236="","",ROUND(H236*('Fees &amp; Settings'!$C$6+'Fees &amp; Settings'!$C$7)+'Fees &amp; Settings'!$C$8+N(E236)*'Fees &amp; Settings'!$C$9+IF(K236="Y",H236*'Fees &amp; Settings'!$C$10,0),2))</f>
        <v/>
      </c>
      <c r="J236" s="22" t="n"/>
      <c r="K236" s="21" t="n"/>
      <c r="L236" s="22" t="n"/>
      <c r="M236" s="22" t="n"/>
      <c r="N236" s="22" t="n"/>
      <c r="O236" s="25">
        <f>IF(H236="","",H236-I236-N(J236)-N(L236)-N(M236)-N(N236))</f>
        <v/>
      </c>
      <c r="P236" s="26">
        <f>IF(OR(H236="",N(H236)=0),"",O236/H236)</f>
        <v/>
      </c>
    </row>
    <row r="237" ht="19" customHeight="1">
      <c r="B237" s="18" t="n"/>
      <c r="C237" s="19" t="n"/>
      <c r="D237" s="20" t="n"/>
      <c r="E237" s="21" t="n"/>
      <c r="F237" s="22" t="n"/>
      <c r="G237" s="22" t="n"/>
      <c r="H237" s="23">
        <f>IF(AND(F237="",G237=""),"",N(F237)+N(G237))</f>
        <v/>
      </c>
      <c r="I237" s="24">
        <f>IF(H237="","",ROUND(H237*('Fees &amp; Settings'!$C$6+'Fees &amp; Settings'!$C$7)+'Fees &amp; Settings'!$C$8+N(E237)*'Fees &amp; Settings'!$C$9+IF(K237="Y",H237*'Fees &amp; Settings'!$C$10,0),2))</f>
        <v/>
      </c>
      <c r="J237" s="22" t="n"/>
      <c r="K237" s="21" t="n"/>
      <c r="L237" s="22" t="n"/>
      <c r="M237" s="22" t="n"/>
      <c r="N237" s="22" t="n"/>
      <c r="O237" s="25">
        <f>IF(H237="","",H237-I237-N(J237)-N(L237)-N(M237)-N(N237))</f>
        <v/>
      </c>
      <c r="P237" s="26">
        <f>IF(OR(H237="",N(H237)=0),"",O237/H237)</f>
        <v/>
      </c>
    </row>
    <row r="238" ht="19" customHeight="1">
      <c r="B238" s="18" t="n"/>
      <c r="C238" s="19" t="n"/>
      <c r="D238" s="20" t="n"/>
      <c r="E238" s="21" t="n"/>
      <c r="F238" s="22" t="n"/>
      <c r="G238" s="22" t="n"/>
      <c r="H238" s="23">
        <f>IF(AND(F238="",G238=""),"",N(F238)+N(G238))</f>
        <v/>
      </c>
      <c r="I238" s="24">
        <f>IF(H238="","",ROUND(H238*('Fees &amp; Settings'!$C$6+'Fees &amp; Settings'!$C$7)+'Fees &amp; Settings'!$C$8+N(E238)*'Fees &amp; Settings'!$C$9+IF(K238="Y",H238*'Fees &amp; Settings'!$C$10,0),2))</f>
        <v/>
      </c>
      <c r="J238" s="22" t="n"/>
      <c r="K238" s="21" t="n"/>
      <c r="L238" s="22" t="n"/>
      <c r="M238" s="22" t="n"/>
      <c r="N238" s="22" t="n"/>
      <c r="O238" s="25">
        <f>IF(H238="","",H238-I238-N(J238)-N(L238)-N(M238)-N(N238))</f>
        <v/>
      </c>
      <c r="P238" s="26">
        <f>IF(OR(H238="",N(H238)=0),"",O238/H238)</f>
        <v/>
      </c>
    </row>
    <row r="239" ht="19" customHeight="1">
      <c r="B239" s="18" t="n"/>
      <c r="C239" s="19" t="n"/>
      <c r="D239" s="20" t="n"/>
      <c r="E239" s="21" t="n"/>
      <c r="F239" s="22" t="n"/>
      <c r="G239" s="22" t="n"/>
      <c r="H239" s="23">
        <f>IF(AND(F239="",G239=""),"",N(F239)+N(G239))</f>
        <v/>
      </c>
      <c r="I239" s="24">
        <f>IF(H239="","",ROUND(H239*('Fees &amp; Settings'!$C$6+'Fees &amp; Settings'!$C$7)+'Fees &amp; Settings'!$C$8+N(E239)*'Fees &amp; Settings'!$C$9+IF(K239="Y",H239*'Fees &amp; Settings'!$C$10,0),2))</f>
        <v/>
      </c>
      <c r="J239" s="22" t="n"/>
      <c r="K239" s="21" t="n"/>
      <c r="L239" s="22" t="n"/>
      <c r="M239" s="22" t="n"/>
      <c r="N239" s="22" t="n"/>
      <c r="O239" s="25">
        <f>IF(H239="","",H239-I239-N(J239)-N(L239)-N(M239)-N(N239))</f>
        <v/>
      </c>
      <c r="P239" s="26">
        <f>IF(OR(H239="",N(H239)=0),"",O239/H239)</f>
        <v/>
      </c>
    </row>
    <row r="240" ht="19" customHeight="1">
      <c r="B240" s="18" t="n"/>
      <c r="C240" s="19" t="n"/>
      <c r="D240" s="20" t="n"/>
      <c r="E240" s="21" t="n"/>
      <c r="F240" s="22" t="n"/>
      <c r="G240" s="22" t="n"/>
      <c r="H240" s="23">
        <f>IF(AND(F240="",G240=""),"",N(F240)+N(G240))</f>
        <v/>
      </c>
      <c r="I240" s="24">
        <f>IF(H240="","",ROUND(H240*('Fees &amp; Settings'!$C$6+'Fees &amp; Settings'!$C$7)+'Fees &amp; Settings'!$C$8+N(E240)*'Fees &amp; Settings'!$C$9+IF(K240="Y",H240*'Fees &amp; Settings'!$C$10,0),2))</f>
        <v/>
      </c>
      <c r="J240" s="22" t="n"/>
      <c r="K240" s="21" t="n"/>
      <c r="L240" s="22" t="n"/>
      <c r="M240" s="22" t="n"/>
      <c r="N240" s="22" t="n"/>
      <c r="O240" s="25">
        <f>IF(H240="","",H240-I240-N(J240)-N(L240)-N(M240)-N(N240))</f>
        <v/>
      </c>
      <c r="P240" s="26">
        <f>IF(OR(H240="",N(H240)=0),"",O240/H240)</f>
        <v/>
      </c>
    </row>
    <row r="241" ht="19" customHeight="1">
      <c r="B241" s="18" t="n"/>
      <c r="C241" s="19" t="n"/>
      <c r="D241" s="20" t="n"/>
      <c r="E241" s="21" t="n"/>
      <c r="F241" s="22" t="n"/>
      <c r="G241" s="22" t="n"/>
      <c r="H241" s="23">
        <f>IF(AND(F241="",G241=""),"",N(F241)+N(G241))</f>
        <v/>
      </c>
      <c r="I241" s="24">
        <f>IF(H241="","",ROUND(H241*('Fees &amp; Settings'!$C$6+'Fees &amp; Settings'!$C$7)+'Fees &amp; Settings'!$C$8+N(E241)*'Fees &amp; Settings'!$C$9+IF(K241="Y",H241*'Fees &amp; Settings'!$C$10,0),2))</f>
        <v/>
      </c>
      <c r="J241" s="22" t="n"/>
      <c r="K241" s="21" t="n"/>
      <c r="L241" s="22" t="n"/>
      <c r="M241" s="22" t="n"/>
      <c r="N241" s="22" t="n"/>
      <c r="O241" s="25">
        <f>IF(H241="","",H241-I241-N(J241)-N(L241)-N(M241)-N(N241))</f>
        <v/>
      </c>
      <c r="P241" s="26">
        <f>IF(OR(H241="",N(H241)=0),"",O241/H241)</f>
        <v/>
      </c>
    </row>
    <row r="242" ht="19" customHeight="1">
      <c r="B242" s="18" t="n"/>
      <c r="C242" s="19" t="n"/>
      <c r="D242" s="20" t="n"/>
      <c r="E242" s="21" t="n"/>
      <c r="F242" s="22" t="n"/>
      <c r="G242" s="22" t="n"/>
      <c r="H242" s="23">
        <f>IF(AND(F242="",G242=""),"",N(F242)+N(G242))</f>
        <v/>
      </c>
      <c r="I242" s="24">
        <f>IF(H242="","",ROUND(H242*('Fees &amp; Settings'!$C$6+'Fees &amp; Settings'!$C$7)+'Fees &amp; Settings'!$C$8+N(E242)*'Fees &amp; Settings'!$C$9+IF(K242="Y",H242*'Fees &amp; Settings'!$C$10,0),2))</f>
        <v/>
      </c>
      <c r="J242" s="22" t="n"/>
      <c r="K242" s="21" t="n"/>
      <c r="L242" s="22" t="n"/>
      <c r="M242" s="22" t="n"/>
      <c r="N242" s="22" t="n"/>
      <c r="O242" s="25">
        <f>IF(H242="","",H242-I242-N(J242)-N(L242)-N(M242)-N(N242))</f>
        <v/>
      </c>
      <c r="P242" s="26">
        <f>IF(OR(H242="",N(H242)=0),"",O242/H242)</f>
        <v/>
      </c>
    </row>
    <row r="243" ht="19" customHeight="1">
      <c r="B243" s="18" t="n"/>
      <c r="C243" s="19" t="n"/>
      <c r="D243" s="20" t="n"/>
      <c r="E243" s="21" t="n"/>
      <c r="F243" s="22" t="n"/>
      <c r="G243" s="22" t="n"/>
      <c r="H243" s="23">
        <f>IF(AND(F243="",G243=""),"",N(F243)+N(G243))</f>
        <v/>
      </c>
      <c r="I243" s="24">
        <f>IF(H243="","",ROUND(H243*('Fees &amp; Settings'!$C$6+'Fees &amp; Settings'!$C$7)+'Fees &amp; Settings'!$C$8+N(E243)*'Fees &amp; Settings'!$C$9+IF(K243="Y",H243*'Fees &amp; Settings'!$C$10,0),2))</f>
        <v/>
      </c>
      <c r="J243" s="22" t="n"/>
      <c r="K243" s="21" t="n"/>
      <c r="L243" s="22" t="n"/>
      <c r="M243" s="22" t="n"/>
      <c r="N243" s="22" t="n"/>
      <c r="O243" s="25">
        <f>IF(H243="","",H243-I243-N(J243)-N(L243)-N(M243)-N(N243))</f>
        <v/>
      </c>
      <c r="P243" s="26">
        <f>IF(OR(H243="",N(H243)=0),"",O243/H243)</f>
        <v/>
      </c>
    </row>
    <row r="244" ht="19" customHeight="1">
      <c r="B244" s="18" t="n"/>
      <c r="C244" s="19" t="n"/>
      <c r="D244" s="20" t="n"/>
      <c r="E244" s="21" t="n"/>
      <c r="F244" s="22" t="n"/>
      <c r="G244" s="22" t="n"/>
      <c r="H244" s="23">
        <f>IF(AND(F244="",G244=""),"",N(F244)+N(G244))</f>
        <v/>
      </c>
      <c r="I244" s="24">
        <f>IF(H244="","",ROUND(H244*('Fees &amp; Settings'!$C$6+'Fees &amp; Settings'!$C$7)+'Fees &amp; Settings'!$C$8+N(E244)*'Fees &amp; Settings'!$C$9+IF(K244="Y",H244*'Fees &amp; Settings'!$C$10,0),2))</f>
        <v/>
      </c>
      <c r="J244" s="22" t="n"/>
      <c r="K244" s="21" t="n"/>
      <c r="L244" s="22" t="n"/>
      <c r="M244" s="22" t="n"/>
      <c r="N244" s="22" t="n"/>
      <c r="O244" s="25">
        <f>IF(H244="","",H244-I244-N(J244)-N(L244)-N(M244)-N(N244))</f>
        <v/>
      </c>
      <c r="P244" s="26">
        <f>IF(OR(H244="",N(H244)=0),"",O244/H244)</f>
        <v/>
      </c>
    </row>
    <row r="245" ht="19" customHeight="1">
      <c r="B245" s="18" t="n"/>
      <c r="C245" s="19" t="n"/>
      <c r="D245" s="20" t="n"/>
      <c r="E245" s="21" t="n"/>
      <c r="F245" s="22" t="n"/>
      <c r="G245" s="22" t="n"/>
      <c r="H245" s="23">
        <f>IF(AND(F245="",G245=""),"",N(F245)+N(G245))</f>
        <v/>
      </c>
      <c r="I245" s="24">
        <f>IF(H245="","",ROUND(H245*('Fees &amp; Settings'!$C$6+'Fees &amp; Settings'!$C$7)+'Fees &amp; Settings'!$C$8+N(E245)*'Fees &amp; Settings'!$C$9+IF(K245="Y",H245*'Fees &amp; Settings'!$C$10,0),2))</f>
        <v/>
      </c>
      <c r="J245" s="22" t="n"/>
      <c r="K245" s="21" t="n"/>
      <c r="L245" s="22" t="n"/>
      <c r="M245" s="22" t="n"/>
      <c r="N245" s="22" t="n"/>
      <c r="O245" s="25">
        <f>IF(H245="","",H245-I245-N(J245)-N(L245)-N(M245)-N(N245))</f>
        <v/>
      </c>
      <c r="P245" s="26">
        <f>IF(OR(H245="",N(H245)=0),"",O245/H245)</f>
        <v/>
      </c>
    </row>
    <row r="246" ht="19" customHeight="1">
      <c r="B246" s="18" t="n"/>
      <c r="C246" s="19" t="n"/>
      <c r="D246" s="20" t="n"/>
      <c r="E246" s="21" t="n"/>
      <c r="F246" s="22" t="n"/>
      <c r="G246" s="22" t="n"/>
      <c r="H246" s="23">
        <f>IF(AND(F246="",G246=""),"",N(F246)+N(G246))</f>
        <v/>
      </c>
      <c r="I246" s="24">
        <f>IF(H246="","",ROUND(H246*('Fees &amp; Settings'!$C$6+'Fees &amp; Settings'!$C$7)+'Fees &amp; Settings'!$C$8+N(E246)*'Fees &amp; Settings'!$C$9+IF(K246="Y",H246*'Fees &amp; Settings'!$C$10,0),2))</f>
        <v/>
      </c>
      <c r="J246" s="22" t="n"/>
      <c r="K246" s="21" t="n"/>
      <c r="L246" s="22" t="n"/>
      <c r="M246" s="22" t="n"/>
      <c r="N246" s="22" t="n"/>
      <c r="O246" s="25">
        <f>IF(H246="","",H246-I246-N(J246)-N(L246)-N(M246)-N(N246))</f>
        <v/>
      </c>
      <c r="P246" s="26">
        <f>IF(OR(H246="",N(H246)=0),"",O246/H246)</f>
        <v/>
      </c>
    </row>
    <row r="247" ht="19" customHeight="1">
      <c r="B247" s="18" t="n"/>
      <c r="C247" s="19" t="n"/>
      <c r="D247" s="20" t="n"/>
      <c r="E247" s="21" t="n"/>
      <c r="F247" s="22" t="n"/>
      <c r="G247" s="22" t="n"/>
      <c r="H247" s="23">
        <f>IF(AND(F247="",G247=""),"",N(F247)+N(G247))</f>
        <v/>
      </c>
      <c r="I247" s="24">
        <f>IF(H247="","",ROUND(H247*('Fees &amp; Settings'!$C$6+'Fees &amp; Settings'!$C$7)+'Fees &amp; Settings'!$C$8+N(E247)*'Fees &amp; Settings'!$C$9+IF(K247="Y",H247*'Fees &amp; Settings'!$C$10,0),2))</f>
        <v/>
      </c>
      <c r="J247" s="22" t="n"/>
      <c r="K247" s="21" t="n"/>
      <c r="L247" s="22" t="n"/>
      <c r="M247" s="22" t="n"/>
      <c r="N247" s="22" t="n"/>
      <c r="O247" s="25">
        <f>IF(H247="","",H247-I247-N(J247)-N(L247)-N(M247)-N(N247))</f>
        <v/>
      </c>
      <c r="P247" s="26">
        <f>IF(OR(H247="",N(H247)=0),"",O247/H247)</f>
        <v/>
      </c>
    </row>
    <row r="248" ht="19" customHeight="1">
      <c r="B248" s="18" t="n"/>
      <c r="C248" s="19" t="n"/>
      <c r="D248" s="20" t="n"/>
      <c r="E248" s="21" t="n"/>
      <c r="F248" s="22" t="n"/>
      <c r="G248" s="22" t="n"/>
      <c r="H248" s="23">
        <f>IF(AND(F248="",G248=""),"",N(F248)+N(G248))</f>
        <v/>
      </c>
      <c r="I248" s="24">
        <f>IF(H248="","",ROUND(H248*('Fees &amp; Settings'!$C$6+'Fees &amp; Settings'!$C$7)+'Fees &amp; Settings'!$C$8+N(E248)*'Fees &amp; Settings'!$C$9+IF(K248="Y",H248*'Fees &amp; Settings'!$C$10,0),2))</f>
        <v/>
      </c>
      <c r="J248" s="22" t="n"/>
      <c r="K248" s="21" t="n"/>
      <c r="L248" s="22" t="n"/>
      <c r="M248" s="22" t="n"/>
      <c r="N248" s="22" t="n"/>
      <c r="O248" s="25">
        <f>IF(H248="","",H248-I248-N(J248)-N(L248)-N(M248)-N(N248))</f>
        <v/>
      </c>
      <c r="P248" s="26">
        <f>IF(OR(H248="",N(H248)=0),"",O248/H248)</f>
        <v/>
      </c>
    </row>
    <row r="249" ht="19" customHeight="1">
      <c r="B249" s="18" t="n"/>
      <c r="C249" s="19" t="n"/>
      <c r="D249" s="20" t="n"/>
      <c r="E249" s="21" t="n"/>
      <c r="F249" s="22" t="n"/>
      <c r="G249" s="22" t="n"/>
      <c r="H249" s="23">
        <f>IF(AND(F249="",G249=""),"",N(F249)+N(G249))</f>
        <v/>
      </c>
      <c r="I249" s="24">
        <f>IF(H249="","",ROUND(H249*('Fees &amp; Settings'!$C$6+'Fees &amp; Settings'!$C$7)+'Fees &amp; Settings'!$C$8+N(E249)*'Fees &amp; Settings'!$C$9+IF(K249="Y",H249*'Fees &amp; Settings'!$C$10,0),2))</f>
        <v/>
      </c>
      <c r="J249" s="22" t="n"/>
      <c r="K249" s="21" t="n"/>
      <c r="L249" s="22" t="n"/>
      <c r="M249" s="22" t="n"/>
      <c r="N249" s="22" t="n"/>
      <c r="O249" s="25">
        <f>IF(H249="","",H249-I249-N(J249)-N(L249)-N(M249)-N(N249))</f>
        <v/>
      </c>
      <c r="P249" s="26">
        <f>IF(OR(H249="",N(H249)=0),"",O249/H249)</f>
        <v/>
      </c>
    </row>
    <row r="250" ht="19" customHeight="1">
      <c r="B250" s="18" t="n"/>
      <c r="C250" s="19" t="n"/>
      <c r="D250" s="20" t="n"/>
      <c r="E250" s="21" t="n"/>
      <c r="F250" s="22" t="n"/>
      <c r="G250" s="22" t="n"/>
      <c r="H250" s="23">
        <f>IF(AND(F250="",G250=""),"",N(F250)+N(G250))</f>
        <v/>
      </c>
      <c r="I250" s="24">
        <f>IF(H250="","",ROUND(H250*('Fees &amp; Settings'!$C$6+'Fees &amp; Settings'!$C$7)+'Fees &amp; Settings'!$C$8+N(E250)*'Fees &amp; Settings'!$C$9+IF(K250="Y",H250*'Fees &amp; Settings'!$C$10,0),2))</f>
        <v/>
      </c>
      <c r="J250" s="22" t="n"/>
      <c r="K250" s="21" t="n"/>
      <c r="L250" s="22" t="n"/>
      <c r="M250" s="22" t="n"/>
      <c r="N250" s="22" t="n"/>
      <c r="O250" s="25">
        <f>IF(H250="","",H250-I250-N(J250)-N(L250)-N(M250)-N(N250))</f>
        <v/>
      </c>
      <c r="P250" s="26">
        <f>IF(OR(H250="",N(H250)=0),"",O250/H250)</f>
        <v/>
      </c>
    </row>
    <row r="251" ht="19" customHeight="1">
      <c r="B251" s="18" t="n"/>
      <c r="C251" s="19" t="n"/>
      <c r="D251" s="20" t="n"/>
      <c r="E251" s="21" t="n"/>
      <c r="F251" s="22" t="n"/>
      <c r="G251" s="22" t="n"/>
      <c r="H251" s="23">
        <f>IF(AND(F251="",G251=""),"",N(F251)+N(G251))</f>
        <v/>
      </c>
      <c r="I251" s="24">
        <f>IF(H251="","",ROUND(H251*('Fees &amp; Settings'!$C$6+'Fees &amp; Settings'!$C$7)+'Fees &amp; Settings'!$C$8+N(E251)*'Fees &amp; Settings'!$C$9+IF(K251="Y",H251*'Fees &amp; Settings'!$C$10,0),2))</f>
        <v/>
      </c>
      <c r="J251" s="22" t="n"/>
      <c r="K251" s="21" t="n"/>
      <c r="L251" s="22" t="n"/>
      <c r="M251" s="22" t="n"/>
      <c r="N251" s="22" t="n"/>
      <c r="O251" s="25">
        <f>IF(H251="","",H251-I251-N(J251)-N(L251)-N(M251)-N(N251))</f>
        <v/>
      </c>
      <c r="P251" s="26">
        <f>IF(OR(H251="",N(H251)=0),"",O251/H251)</f>
        <v/>
      </c>
    </row>
    <row r="252" ht="19" customHeight="1">
      <c r="B252" s="18" t="n"/>
      <c r="C252" s="19" t="n"/>
      <c r="D252" s="20" t="n"/>
      <c r="E252" s="21" t="n"/>
      <c r="F252" s="22" t="n"/>
      <c r="G252" s="22" t="n"/>
      <c r="H252" s="23">
        <f>IF(AND(F252="",G252=""),"",N(F252)+N(G252))</f>
        <v/>
      </c>
      <c r="I252" s="24">
        <f>IF(H252="","",ROUND(H252*('Fees &amp; Settings'!$C$6+'Fees &amp; Settings'!$C$7)+'Fees &amp; Settings'!$C$8+N(E252)*'Fees &amp; Settings'!$C$9+IF(K252="Y",H252*'Fees &amp; Settings'!$C$10,0),2))</f>
        <v/>
      </c>
      <c r="J252" s="22" t="n"/>
      <c r="K252" s="21" t="n"/>
      <c r="L252" s="22" t="n"/>
      <c r="M252" s="22" t="n"/>
      <c r="N252" s="22" t="n"/>
      <c r="O252" s="25">
        <f>IF(H252="","",H252-I252-N(J252)-N(L252)-N(M252)-N(N252))</f>
        <v/>
      </c>
      <c r="P252" s="26">
        <f>IF(OR(H252="",N(H252)=0),"",O252/H252)</f>
        <v/>
      </c>
    </row>
    <row r="253" ht="19" customHeight="1">
      <c r="B253" s="18" t="n"/>
      <c r="C253" s="19" t="n"/>
      <c r="D253" s="20" t="n"/>
      <c r="E253" s="21" t="n"/>
      <c r="F253" s="22" t="n"/>
      <c r="G253" s="22" t="n"/>
      <c r="H253" s="23">
        <f>IF(AND(F253="",G253=""),"",N(F253)+N(G253))</f>
        <v/>
      </c>
      <c r="I253" s="24">
        <f>IF(H253="","",ROUND(H253*('Fees &amp; Settings'!$C$6+'Fees &amp; Settings'!$C$7)+'Fees &amp; Settings'!$C$8+N(E253)*'Fees &amp; Settings'!$C$9+IF(K253="Y",H253*'Fees &amp; Settings'!$C$10,0),2))</f>
        <v/>
      </c>
      <c r="J253" s="22" t="n"/>
      <c r="K253" s="21" t="n"/>
      <c r="L253" s="22" t="n"/>
      <c r="M253" s="22" t="n"/>
      <c r="N253" s="22" t="n"/>
      <c r="O253" s="25">
        <f>IF(H253="","",H253-I253-N(J253)-N(L253)-N(M253)-N(N253))</f>
        <v/>
      </c>
      <c r="P253" s="26">
        <f>IF(OR(H253="",N(H253)=0),"",O253/H253)</f>
        <v/>
      </c>
    </row>
    <row r="254" ht="19" customHeight="1">
      <c r="B254" s="18" t="n"/>
      <c r="C254" s="19" t="n"/>
      <c r="D254" s="20" t="n"/>
      <c r="E254" s="21" t="n"/>
      <c r="F254" s="22" t="n"/>
      <c r="G254" s="22" t="n"/>
      <c r="H254" s="23">
        <f>IF(AND(F254="",G254=""),"",N(F254)+N(G254))</f>
        <v/>
      </c>
      <c r="I254" s="24">
        <f>IF(H254="","",ROUND(H254*('Fees &amp; Settings'!$C$6+'Fees &amp; Settings'!$C$7)+'Fees &amp; Settings'!$C$8+N(E254)*'Fees &amp; Settings'!$C$9+IF(K254="Y",H254*'Fees &amp; Settings'!$C$10,0),2))</f>
        <v/>
      </c>
      <c r="J254" s="22" t="n"/>
      <c r="K254" s="21" t="n"/>
      <c r="L254" s="22" t="n"/>
      <c r="M254" s="22" t="n"/>
      <c r="N254" s="22" t="n"/>
      <c r="O254" s="25">
        <f>IF(H254="","",H254-I254-N(J254)-N(L254)-N(M254)-N(N254))</f>
        <v/>
      </c>
      <c r="P254" s="26">
        <f>IF(OR(H254="",N(H254)=0),"",O254/H254)</f>
        <v/>
      </c>
    </row>
    <row r="255" ht="19" customHeight="1">
      <c r="B255" s="18" t="n"/>
      <c r="C255" s="19" t="n"/>
      <c r="D255" s="20" t="n"/>
      <c r="E255" s="21" t="n"/>
      <c r="F255" s="22" t="n"/>
      <c r="G255" s="22" t="n"/>
      <c r="H255" s="23">
        <f>IF(AND(F255="",G255=""),"",N(F255)+N(G255))</f>
        <v/>
      </c>
      <c r="I255" s="24">
        <f>IF(H255="","",ROUND(H255*('Fees &amp; Settings'!$C$6+'Fees &amp; Settings'!$C$7)+'Fees &amp; Settings'!$C$8+N(E255)*'Fees &amp; Settings'!$C$9+IF(K255="Y",H255*'Fees &amp; Settings'!$C$10,0),2))</f>
        <v/>
      </c>
      <c r="J255" s="22" t="n"/>
      <c r="K255" s="21" t="n"/>
      <c r="L255" s="22" t="n"/>
      <c r="M255" s="22" t="n"/>
      <c r="N255" s="22" t="n"/>
      <c r="O255" s="25">
        <f>IF(H255="","",H255-I255-N(J255)-N(L255)-N(M255)-N(N255))</f>
        <v/>
      </c>
      <c r="P255" s="26">
        <f>IF(OR(H255="",N(H255)=0),"",O255/H255)</f>
        <v/>
      </c>
    </row>
    <row r="256" ht="19" customHeight="1">
      <c r="B256" s="18" t="n"/>
      <c r="C256" s="19" t="n"/>
      <c r="D256" s="20" t="n"/>
      <c r="E256" s="21" t="n"/>
      <c r="F256" s="22" t="n"/>
      <c r="G256" s="22" t="n"/>
      <c r="H256" s="23">
        <f>IF(AND(F256="",G256=""),"",N(F256)+N(G256))</f>
        <v/>
      </c>
      <c r="I256" s="24">
        <f>IF(H256="","",ROUND(H256*('Fees &amp; Settings'!$C$6+'Fees &amp; Settings'!$C$7)+'Fees &amp; Settings'!$C$8+N(E256)*'Fees &amp; Settings'!$C$9+IF(K256="Y",H256*'Fees &amp; Settings'!$C$10,0),2))</f>
        <v/>
      </c>
      <c r="J256" s="22" t="n"/>
      <c r="K256" s="21" t="n"/>
      <c r="L256" s="22" t="n"/>
      <c r="M256" s="22" t="n"/>
      <c r="N256" s="22" t="n"/>
      <c r="O256" s="25">
        <f>IF(H256="","",H256-I256-N(J256)-N(L256)-N(M256)-N(N256))</f>
        <v/>
      </c>
      <c r="P256" s="26">
        <f>IF(OR(H256="",N(H256)=0),"",O256/H256)</f>
        <v/>
      </c>
    </row>
    <row r="257" ht="19" customHeight="1">
      <c r="B257" s="18" t="n"/>
      <c r="C257" s="19" t="n"/>
      <c r="D257" s="20" t="n"/>
      <c r="E257" s="21" t="n"/>
      <c r="F257" s="22" t="n"/>
      <c r="G257" s="22" t="n"/>
      <c r="H257" s="23">
        <f>IF(AND(F257="",G257=""),"",N(F257)+N(G257))</f>
        <v/>
      </c>
      <c r="I257" s="24">
        <f>IF(H257="","",ROUND(H257*('Fees &amp; Settings'!$C$6+'Fees &amp; Settings'!$C$7)+'Fees &amp; Settings'!$C$8+N(E257)*'Fees &amp; Settings'!$C$9+IF(K257="Y",H257*'Fees &amp; Settings'!$C$10,0),2))</f>
        <v/>
      </c>
      <c r="J257" s="22" t="n"/>
      <c r="K257" s="21" t="n"/>
      <c r="L257" s="22" t="n"/>
      <c r="M257" s="22" t="n"/>
      <c r="N257" s="22" t="n"/>
      <c r="O257" s="25">
        <f>IF(H257="","",H257-I257-N(J257)-N(L257)-N(M257)-N(N257))</f>
        <v/>
      </c>
      <c r="P257" s="26">
        <f>IF(OR(H257="",N(H257)=0),"",O257/H257)</f>
        <v/>
      </c>
    </row>
    <row r="258" ht="19" customHeight="1">
      <c r="B258" s="18" t="n"/>
      <c r="C258" s="19" t="n"/>
      <c r="D258" s="20" t="n"/>
      <c r="E258" s="21" t="n"/>
      <c r="F258" s="22" t="n"/>
      <c r="G258" s="22" t="n"/>
      <c r="H258" s="23">
        <f>IF(AND(F258="",G258=""),"",N(F258)+N(G258))</f>
        <v/>
      </c>
      <c r="I258" s="24">
        <f>IF(H258="","",ROUND(H258*('Fees &amp; Settings'!$C$6+'Fees &amp; Settings'!$C$7)+'Fees &amp; Settings'!$C$8+N(E258)*'Fees &amp; Settings'!$C$9+IF(K258="Y",H258*'Fees &amp; Settings'!$C$10,0),2))</f>
        <v/>
      </c>
      <c r="J258" s="22" t="n"/>
      <c r="K258" s="21" t="n"/>
      <c r="L258" s="22" t="n"/>
      <c r="M258" s="22" t="n"/>
      <c r="N258" s="22" t="n"/>
      <c r="O258" s="25">
        <f>IF(H258="","",H258-I258-N(J258)-N(L258)-N(M258)-N(N258))</f>
        <v/>
      </c>
      <c r="P258" s="26">
        <f>IF(OR(H258="",N(H258)=0),"",O258/H258)</f>
        <v/>
      </c>
    </row>
    <row r="259" ht="19" customHeight="1">
      <c r="B259" s="18" t="n"/>
      <c r="C259" s="19" t="n"/>
      <c r="D259" s="20" t="n"/>
      <c r="E259" s="21" t="n"/>
      <c r="F259" s="22" t="n"/>
      <c r="G259" s="22" t="n"/>
      <c r="H259" s="23">
        <f>IF(AND(F259="",G259=""),"",N(F259)+N(G259))</f>
        <v/>
      </c>
      <c r="I259" s="24">
        <f>IF(H259="","",ROUND(H259*('Fees &amp; Settings'!$C$6+'Fees &amp; Settings'!$C$7)+'Fees &amp; Settings'!$C$8+N(E259)*'Fees &amp; Settings'!$C$9+IF(K259="Y",H259*'Fees &amp; Settings'!$C$10,0),2))</f>
        <v/>
      </c>
      <c r="J259" s="22" t="n"/>
      <c r="K259" s="21" t="n"/>
      <c r="L259" s="22" t="n"/>
      <c r="M259" s="22" t="n"/>
      <c r="N259" s="22" t="n"/>
      <c r="O259" s="25">
        <f>IF(H259="","",H259-I259-N(J259)-N(L259)-N(M259)-N(N259))</f>
        <v/>
      </c>
      <c r="P259" s="26">
        <f>IF(OR(H259="",N(H259)=0),"",O259/H259)</f>
        <v/>
      </c>
    </row>
    <row r="260" ht="19" customHeight="1">
      <c r="B260" s="18" t="n"/>
      <c r="C260" s="19" t="n"/>
      <c r="D260" s="20" t="n"/>
      <c r="E260" s="21" t="n"/>
      <c r="F260" s="22" t="n"/>
      <c r="G260" s="22" t="n"/>
      <c r="H260" s="23">
        <f>IF(AND(F260="",G260=""),"",N(F260)+N(G260))</f>
        <v/>
      </c>
      <c r="I260" s="24">
        <f>IF(H260="","",ROUND(H260*('Fees &amp; Settings'!$C$6+'Fees &amp; Settings'!$C$7)+'Fees &amp; Settings'!$C$8+N(E260)*'Fees &amp; Settings'!$C$9+IF(K260="Y",H260*'Fees &amp; Settings'!$C$10,0),2))</f>
        <v/>
      </c>
      <c r="J260" s="22" t="n"/>
      <c r="K260" s="21" t="n"/>
      <c r="L260" s="22" t="n"/>
      <c r="M260" s="22" t="n"/>
      <c r="N260" s="22" t="n"/>
      <c r="O260" s="25">
        <f>IF(H260="","",H260-I260-N(J260)-N(L260)-N(M260)-N(N260))</f>
        <v/>
      </c>
      <c r="P260" s="26">
        <f>IF(OR(H260="",N(H260)=0),"",O260/H260)</f>
        <v/>
      </c>
    </row>
    <row r="261" ht="19" customHeight="1">
      <c r="B261" s="18" t="n"/>
      <c r="C261" s="19" t="n"/>
      <c r="D261" s="20" t="n"/>
      <c r="E261" s="21" t="n"/>
      <c r="F261" s="22" t="n"/>
      <c r="G261" s="22" t="n"/>
      <c r="H261" s="23">
        <f>IF(AND(F261="",G261=""),"",N(F261)+N(G261))</f>
        <v/>
      </c>
      <c r="I261" s="24">
        <f>IF(H261="","",ROUND(H261*('Fees &amp; Settings'!$C$6+'Fees &amp; Settings'!$C$7)+'Fees &amp; Settings'!$C$8+N(E261)*'Fees &amp; Settings'!$C$9+IF(K261="Y",H261*'Fees &amp; Settings'!$C$10,0),2))</f>
        <v/>
      </c>
      <c r="J261" s="22" t="n"/>
      <c r="K261" s="21" t="n"/>
      <c r="L261" s="22" t="n"/>
      <c r="M261" s="22" t="n"/>
      <c r="N261" s="22" t="n"/>
      <c r="O261" s="25">
        <f>IF(H261="","",H261-I261-N(J261)-N(L261)-N(M261)-N(N261))</f>
        <v/>
      </c>
      <c r="P261" s="26">
        <f>IF(OR(H261="",N(H261)=0),"",O261/H261)</f>
        <v/>
      </c>
    </row>
    <row r="262" ht="19" customHeight="1">
      <c r="B262" s="18" t="n"/>
      <c r="C262" s="19" t="n"/>
      <c r="D262" s="20" t="n"/>
      <c r="E262" s="21" t="n"/>
      <c r="F262" s="22" t="n"/>
      <c r="G262" s="22" t="n"/>
      <c r="H262" s="23">
        <f>IF(AND(F262="",G262=""),"",N(F262)+N(G262))</f>
        <v/>
      </c>
      <c r="I262" s="24">
        <f>IF(H262="","",ROUND(H262*('Fees &amp; Settings'!$C$6+'Fees &amp; Settings'!$C$7)+'Fees &amp; Settings'!$C$8+N(E262)*'Fees &amp; Settings'!$C$9+IF(K262="Y",H262*'Fees &amp; Settings'!$C$10,0),2))</f>
        <v/>
      </c>
      <c r="J262" s="22" t="n"/>
      <c r="K262" s="21" t="n"/>
      <c r="L262" s="22" t="n"/>
      <c r="M262" s="22" t="n"/>
      <c r="N262" s="22" t="n"/>
      <c r="O262" s="25">
        <f>IF(H262="","",H262-I262-N(J262)-N(L262)-N(M262)-N(N262))</f>
        <v/>
      </c>
      <c r="P262" s="26">
        <f>IF(OR(H262="",N(H262)=0),"",O262/H262)</f>
        <v/>
      </c>
    </row>
    <row r="263" ht="19" customHeight="1">
      <c r="B263" s="18" t="n"/>
      <c r="C263" s="19" t="n"/>
      <c r="D263" s="20" t="n"/>
      <c r="E263" s="21" t="n"/>
      <c r="F263" s="22" t="n"/>
      <c r="G263" s="22" t="n"/>
      <c r="H263" s="23">
        <f>IF(AND(F263="",G263=""),"",N(F263)+N(G263))</f>
        <v/>
      </c>
      <c r="I263" s="24">
        <f>IF(H263="","",ROUND(H263*('Fees &amp; Settings'!$C$6+'Fees &amp; Settings'!$C$7)+'Fees &amp; Settings'!$C$8+N(E263)*'Fees &amp; Settings'!$C$9+IF(K263="Y",H263*'Fees &amp; Settings'!$C$10,0),2))</f>
        <v/>
      </c>
      <c r="J263" s="22" t="n"/>
      <c r="K263" s="21" t="n"/>
      <c r="L263" s="22" t="n"/>
      <c r="M263" s="22" t="n"/>
      <c r="N263" s="22" t="n"/>
      <c r="O263" s="25">
        <f>IF(H263="","",H263-I263-N(J263)-N(L263)-N(M263)-N(N263))</f>
        <v/>
      </c>
      <c r="P263" s="26">
        <f>IF(OR(H263="",N(H263)=0),"",O263/H263)</f>
        <v/>
      </c>
    </row>
    <row r="264" ht="19" customHeight="1">
      <c r="B264" s="18" t="n"/>
      <c r="C264" s="19" t="n"/>
      <c r="D264" s="20" t="n"/>
      <c r="E264" s="21" t="n"/>
      <c r="F264" s="22" t="n"/>
      <c r="G264" s="22" t="n"/>
      <c r="H264" s="23">
        <f>IF(AND(F264="",G264=""),"",N(F264)+N(G264))</f>
        <v/>
      </c>
      <c r="I264" s="24">
        <f>IF(H264="","",ROUND(H264*('Fees &amp; Settings'!$C$6+'Fees &amp; Settings'!$C$7)+'Fees &amp; Settings'!$C$8+N(E264)*'Fees &amp; Settings'!$C$9+IF(K264="Y",H264*'Fees &amp; Settings'!$C$10,0),2))</f>
        <v/>
      </c>
      <c r="J264" s="22" t="n"/>
      <c r="K264" s="21" t="n"/>
      <c r="L264" s="22" t="n"/>
      <c r="M264" s="22" t="n"/>
      <c r="N264" s="22" t="n"/>
      <c r="O264" s="25">
        <f>IF(H264="","",H264-I264-N(J264)-N(L264)-N(M264)-N(N264))</f>
        <v/>
      </c>
      <c r="P264" s="26">
        <f>IF(OR(H264="",N(H264)=0),"",O264/H264)</f>
        <v/>
      </c>
    </row>
    <row r="265" ht="19" customHeight="1">
      <c r="B265" s="18" t="n"/>
      <c r="C265" s="19" t="n"/>
      <c r="D265" s="20" t="n"/>
      <c r="E265" s="21" t="n"/>
      <c r="F265" s="22" t="n"/>
      <c r="G265" s="22" t="n"/>
      <c r="H265" s="23">
        <f>IF(AND(F265="",G265=""),"",N(F265)+N(G265))</f>
        <v/>
      </c>
      <c r="I265" s="24">
        <f>IF(H265="","",ROUND(H265*('Fees &amp; Settings'!$C$6+'Fees &amp; Settings'!$C$7)+'Fees &amp; Settings'!$C$8+N(E265)*'Fees &amp; Settings'!$C$9+IF(K265="Y",H265*'Fees &amp; Settings'!$C$10,0),2))</f>
        <v/>
      </c>
      <c r="J265" s="22" t="n"/>
      <c r="K265" s="21" t="n"/>
      <c r="L265" s="22" t="n"/>
      <c r="M265" s="22" t="n"/>
      <c r="N265" s="22" t="n"/>
      <c r="O265" s="25">
        <f>IF(H265="","",H265-I265-N(J265)-N(L265)-N(M265)-N(N265))</f>
        <v/>
      </c>
      <c r="P265" s="26">
        <f>IF(OR(H265="",N(H265)=0),"",O265/H265)</f>
        <v/>
      </c>
    </row>
    <row r="266" ht="19" customHeight="1">
      <c r="B266" s="18" t="n"/>
      <c r="C266" s="19" t="n"/>
      <c r="D266" s="20" t="n"/>
      <c r="E266" s="21" t="n"/>
      <c r="F266" s="22" t="n"/>
      <c r="G266" s="22" t="n"/>
      <c r="H266" s="23">
        <f>IF(AND(F266="",G266=""),"",N(F266)+N(G266))</f>
        <v/>
      </c>
      <c r="I266" s="24">
        <f>IF(H266="","",ROUND(H266*('Fees &amp; Settings'!$C$6+'Fees &amp; Settings'!$C$7)+'Fees &amp; Settings'!$C$8+N(E266)*'Fees &amp; Settings'!$C$9+IF(K266="Y",H266*'Fees &amp; Settings'!$C$10,0),2))</f>
        <v/>
      </c>
      <c r="J266" s="22" t="n"/>
      <c r="K266" s="21" t="n"/>
      <c r="L266" s="22" t="n"/>
      <c r="M266" s="22" t="n"/>
      <c r="N266" s="22" t="n"/>
      <c r="O266" s="25">
        <f>IF(H266="","",H266-I266-N(J266)-N(L266)-N(M266)-N(N266))</f>
        <v/>
      </c>
      <c r="P266" s="26">
        <f>IF(OR(H266="",N(H266)=0),"",O266/H266)</f>
        <v/>
      </c>
    </row>
    <row r="267" ht="19" customHeight="1">
      <c r="B267" s="18" t="n"/>
      <c r="C267" s="19" t="n"/>
      <c r="D267" s="20" t="n"/>
      <c r="E267" s="21" t="n"/>
      <c r="F267" s="22" t="n"/>
      <c r="G267" s="22" t="n"/>
      <c r="H267" s="23">
        <f>IF(AND(F267="",G267=""),"",N(F267)+N(G267))</f>
        <v/>
      </c>
      <c r="I267" s="24">
        <f>IF(H267="","",ROUND(H267*('Fees &amp; Settings'!$C$6+'Fees &amp; Settings'!$C$7)+'Fees &amp; Settings'!$C$8+N(E267)*'Fees &amp; Settings'!$C$9+IF(K267="Y",H267*'Fees &amp; Settings'!$C$10,0),2))</f>
        <v/>
      </c>
      <c r="J267" s="22" t="n"/>
      <c r="K267" s="21" t="n"/>
      <c r="L267" s="22" t="n"/>
      <c r="M267" s="22" t="n"/>
      <c r="N267" s="22" t="n"/>
      <c r="O267" s="25">
        <f>IF(H267="","",H267-I267-N(J267)-N(L267)-N(M267)-N(N267))</f>
        <v/>
      </c>
      <c r="P267" s="26">
        <f>IF(OR(H267="",N(H267)=0),"",O267/H267)</f>
        <v/>
      </c>
    </row>
    <row r="268" ht="19" customHeight="1">
      <c r="B268" s="18" t="n"/>
      <c r="C268" s="19" t="n"/>
      <c r="D268" s="20" t="n"/>
      <c r="E268" s="21" t="n"/>
      <c r="F268" s="22" t="n"/>
      <c r="G268" s="22" t="n"/>
      <c r="H268" s="23">
        <f>IF(AND(F268="",G268=""),"",N(F268)+N(G268))</f>
        <v/>
      </c>
      <c r="I268" s="24">
        <f>IF(H268="","",ROUND(H268*('Fees &amp; Settings'!$C$6+'Fees &amp; Settings'!$C$7)+'Fees &amp; Settings'!$C$8+N(E268)*'Fees &amp; Settings'!$C$9+IF(K268="Y",H268*'Fees &amp; Settings'!$C$10,0),2))</f>
        <v/>
      </c>
      <c r="J268" s="22" t="n"/>
      <c r="K268" s="21" t="n"/>
      <c r="L268" s="22" t="n"/>
      <c r="M268" s="22" t="n"/>
      <c r="N268" s="22" t="n"/>
      <c r="O268" s="25">
        <f>IF(H268="","",H268-I268-N(J268)-N(L268)-N(M268)-N(N268))</f>
        <v/>
      </c>
      <c r="P268" s="26">
        <f>IF(OR(H268="",N(H268)=0),"",O268/H268)</f>
        <v/>
      </c>
    </row>
    <row r="269" ht="19" customHeight="1">
      <c r="B269" s="18" t="n"/>
      <c r="C269" s="19" t="n"/>
      <c r="D269" s="20" t="n"/>
      <c r="E269" s="21" t="n"/>
      <c r="F269" s="22" t="n"/>
      <c r="G269" s="22" t="n"/>
      <c r="H269" s="23">
        <f>IF(AND(F269="",G269=""),"",N(F269)+N(G269))</f>
        <v/>
      </c>
      <c r="I269" s="24">
        <f>IF(H269="","",ROUND(H269*('Fees &amp; Settings'!$C$6+'Fees &amp; Settings'!$C$7)+'Fees &amp; Settings'!$C$8+N(E269)*'Fees &amp; Settings'!$C$9+IF(K269="Y",H269*'Fees &amp; Settings'!$C$10,0),2))</f>
        <v/>
      </c>
      <c r="J269" s="22" t="n"/>
      <c r="K269" s="21" t="n"/>
      <c r="L269" s="22" t="n"/>
      <c r="M269" s="22" t="n"/>
      <c r="N269" s="22" t="n"/>
      <c r="O269" s="25">
        <f>IF(H269="","",H269-I269-N(J269)-N(L269)-N(M269)-N(N269))</f>
        <v/>
      </c>
      <c r="P269" s="26">
        <f>IF(OR(H269="",N(H269)=0),"",O269/H269)</f>
        <v/>
      </c>
    </row>
    <row r="270" ht="19" customHeight="1">
      <c r="B270" s="18" t="n"/>
      <c r="C270" s="19" t="n"/>
      <c r="D270" s="20" t="n"/>
      <c r="E270" s="21" t="n"/>
      <c r="F270" s="22" t="n"/>
      <c r="G270" s="22" t="n"/>
      <c r="H270" s="23">
        <f>IF(AND(F270="",G270=""),"",N(F270)+N(G270))</f>
        <v/>
      </c>
      <c r="I270" s="24">
        <f>IF(H270="","",ROUND(H270*('Fees &amp; Settings'!$C$6+'Fees &amp; Settings'!$C$7)+'Fees &amp; Settings'!$C$8+N(E270)*'Fees &amp; Settings'!$C$9+IF(K270="Y",H270*'Fees &amp; Settings'!$C$10,0),2))</f>
        <v/>
      </c>
      <c r="J270" s="22" t="n"/>
      <c r="K270" s="21" t="n"/>
      <c r="L270" s="22" t="n"/>
      <c r="M270" s="22" t="n"/>
      <c r="N270" s="22" t="n"/>
      <c r="O270" s="25">
        <f>IF(H270="","",H270-I270-N(J270)-N(L270)-N(M270)-N(N270))</f>
        <v/>
      </c>
      <c r="P270" s="26">
        <f>IF(OR(H270="",N(H270)=0),"",O270/H270)</f>
        <v/>
      </c>
    </row>
    <row r="271" ht="19" customHeight="1">
      <c r="B271" s="18" t="n"/>
      <c r="C271" s="19" t="n"/>
      <c r="D271" s="20" t="n"/>
      <c r="E271" s="21" t="n"/>
      <c r="F271" s="22" t="n"/>
      <c r="G271" s="22" t="n"/>
      <c r="H271" s="23">
        <f>IF(AND(F271="",G271=""),"",N(F271)+N(G271))</f>
        <v/>
      </c>
      <c r="I271" s="24">
        <f>IF(H271="","",ROUND(H271*('Fees &amp; Settings'!$C$6+'Fees &amp; Settings'!$C$7)+'Fees &amp; Settings'!$C$8+N(E271)*'Fees &amp; Settings'!$C$9+IF(K271="Y",H271*'Fees &amp; Settings'!$C$10,0),2))</f>
        <v/>
      </c>
      <c r="J271" s="22" t="n"/>
      <c r="K271" s="21" t="n"/>
      <c r="L271" s="22" t="n"/>
      <c r="M271" s="22" t="n"/>
      <c r="N271" s="22" t="n"/>
      <c r="O271" s="25">
        <f>IF(H271="","",H271-I271-N(J271)-N(L271)-N(M271)-N(N271))</f>
        <v/>
      </c>
      <c r="P271" s="26">
        <f>IF(OR(H271="",N(H271)=0),"",O271/H271)</f>
        <v/>
      </c>
    </row>
    <row r="272" ht="19" customHeight="1">
      <c r="B272" s="18" t="n"/>
      <c r="C272" s="19" t="n"/>
      <c r="D272" s="20" t="n"/>
      <c r="E272" s="21" t="n"/>
      <c r="F272" s="22" t="n"/>
      <c r="G272" s="22" t="n"/>
      <c r="H272" s="23">
        <f>IF(AND(F272="",G272=""),"",N(F272)+N(G272))</f>
        <v/>
      </c>
      <c r="I272" s="24">
        <f>IF(H272="","",ROUND(H272*('Fees &amp; Settings'!$C$6+'Fees &amp; Settings'!$C$7)+'Fees &amp; Settings'!$C$8+N(E272)*'Fees &amp; Settings'!$C$9+IF(K272="Y",H272*'Fees &amp; Settings'!$C$10,0),2))</f>
        <v/>
      </c>
      <c r="J272" s="22" t="n"/>
      <c r="K272" s="21" t="n"/>
      <c r="L272" s="22" t="n"/>
      <c r="M272" s="22" t="n"/>
      <c r="N272" s="22" t="n"/>
      <c r="O272" s="25">
        <f>IF(H272="","",H272-I272-N(J272)-N(L272)-N(M272)-N(N272))</f>
        <v/>
      </c>
      <c r="P272" s="26">
        <f>IF(OR(H272="",N(H272)=0),"",O272/H272)</f>
        <v/>
      </c>
    </row>
    <row r="273" ht="19" customHeight="1">
      <c r="B273" s="18" t="n"/>
      <c r="C273" s="19" t="n"/>
      <c r="D273" s="20" t="n"/>
      <c r="E273" s="21" t="n"/>
      <c r="F273" s="22" t="n"/>
      <c r="G273" s="22" t="n"/>
      <c r="H273" s="23">
        <f>IF(AND(F273="",G273=""),"",N(F273)+N(G273))</f>
        <v/>
      </c>
      <c r="I273" s="24">
        <f>IF(H273="","",ROUND(H273*('Fees &amp; Settings'!$C$6+'Fees &amp; Settings'!$C$7)+'Fees &amp; Settings'!$C$8+N(E273)*'Fees &amp; Settings'!$C$9+IF(K273="Y",H273*'Fees &amp; Settings'!$C$10,0),2))</f>
        <v/>
      </c>
      <c r="J273" s="22" t="n"/>
      <c r="K273" s="21" t="n"/>
      <c r="L273" s="22" t="n"/>
      <c r="M273" s="22" t="n"/>
      <c r="N273" s="22" t="n"/>
      <c r="O273" s="25">
        <f>IF(H273="","",H273-I273-N(J273)-N(L273)-N(M273)-N(N273))</f>
        <v/>
      </c>
      <c r="P273" s="26">
        <f>IF(OR(H273="",N(H273)=0),"",O273/H273)</f>
        <v/>
      </c>
    </row>
    <row r="274" ht="19" customHeight="1">
      <c r="B274" s="18" t="n"/>
      <c r="C274" s="19" t="n"/>
      <c r="D274" s="20" t="n"/>
      <c r="E274" s="21" t="n"/>
      <c r="F274" s="22" t="n"/>
      <c r="G274" s="22" t="n"/>
      <c r="H274" s="23">
        <f>IF(AND(F274="",G274=""),"",N(F274)+N(G274))</f>
        <v/>
      </c>
      <c r="I274" s="24">
        <f>IF(H274="","",ROUND(H274*('Fees &amp; Settings'!$C$6+'Fees &amp; Settings'!$C$7)+'Fees &amp; Settings'!$C$8+N(E274)*'Fees &amp; Settings'!$C$9+IF(K274="Y",H274*'Fees &amp; Settings'!$C$10,0),2))</f>
        <v/>
      </c>
      <c r="J274" s="22" t="n"/>
      <c r="K274" s="21" t="n"/>
      <c r="L274" s="22" t="n"/>
      <c r="M274" s="22" t="n"/>
      <c r="N274" s="22" t="n"/>
      <c r="O274" s="25">
        <f>IF(H274="","",H274-I274-N(J274)-N(L274)-N(M274)-N(N274))</f>
        <v/>
      </c>
      <c r="P274" s="26">
        <f>IF(OR(H274="",N(H274)=0),"",O274/H274)</f>
        <v/>
      </c>
    </row>
    <row r="275" ht="19" customHeight="1">
      <c r="B275" s="18" t="n"/>
      <c r="C275" s="19" t="n"/>
      <c r="D275" s="20" t="n"/>
      <c r="E275" s="21" t="n"/>
      <c r="F275" s="22" t="n"/>
      <c r="G275" s="22" t="n"/>
      <c r="H275" s="23">
        <f>IF(AND(F275="",G275=""),"",N(F275)+N(G275))</f>
        <v/>
      </c>
      <c r="I275" s="24">
        <f>IF(H275="","",ROUND(H275*('Fees &amp; Settings'!$C$6+'Fees &amp; Settings'!$C$7)+'Fees &amp; Settings'!$C$8+N(E275)*'Fees &amp; Settings'!$C$9+IF(K275="Y",H275*'Fees &amp; Settings'!$C$10,0),2))</f>
        <v/>
      </c>
      <c r="J275" s="22" t="n"/>
      <c r="K275" s="21" t="n"/>
      <c r="L275" s="22" t="n"/>
      <c r="M275" s="22" t="n"/>
      <c r="N275" s="22" t="n"/>
      <c r="O275" s="25">
        <f>IF(H275="","",H275-I275-N(J275)-N(L275)-N(M275)-N(N275))</f>
        <v/>
      </c>
      <c r="P275" s="26">
        <f>IF(OR(H275="",N(H275)=0),"",O275/H275)</f>
        <v/>
      </c>
    </row>
    <row r="276" ht="19" customHeight="1">
      <c r="B276" s="18" t="n"/>
      <c r="C276" s="19" t="n"/>
      <c r="D276" s="20" t="n"/>
      <c r="E276" s="21" t="n"/>
      <c r="F276" s="22" t="n"/>
      <c r="G276" s="22" t="n"/>
      <c r="H276" s="23">
        <f>IF(AND(F276="",G276=""),"",N(F276)+N(G276))</f>
        <v/>
      </c>
      <c r="I276" s="24">
        <f>IF(H276="","",ROUND(H276*('Fees &amp; Settings'!$C$6+'Fees &amp; Settings'!$C$7)+'Fees &amp; Settings'!$C$8+N(E276)*'Fees &amp; Settings'!$C$9+IF(K276="Y",H276*'Fees &amp; Settings'!$C$10,0),2))</f>
        <v/>
      </c>
      <c r="J276" s="22" t="n"/>
      <c r="K276" s="21" t="n"/>
      <c r="L276" s="22" t="n"/>
      <c r="M276" s="22" t="n"/>
      <c r="N276" s="22" t="n"/>
      <c r="O276" s="25">
        <f>IF(H276="","",H276-I276-N(J276)-N(L276)-N(M276)-N(N276))</f>
        <v/>
      </c>
      <c r="P276" s="26">
        <f>IF(OR(H276="",N(H276)=0),"",O276/H276)</f>
        <v/>
      </c>
    </row>
    <row r="277" ht="19" customHeight="1">
      <c r="B277" s="18" t="n"/>
      <c r="C277" s="19" t="n"/>
      <c r="D277" s="20" t="n"/>
      <c r="E277" s="21" t="n"/>
      <c r="F277" s="22" t="n"/>
      <c r="G277" s="22" t="n"/>
      <c r="H277" s="23">
        <f>IF(AND(F277="",G277=""),"",N(F277)+N(G277))</f>
        <v/>
      </c>
      <c r="I277" s="24">
        <f>IF(H277="","",ROUND(H277*('Fees &amp; Settings'!$C$6+'Fees &amp; Settings'!$C$7)+'Fees &amp; Settings'!$C$8+N(E277)*'Fees &amp; Settings'!$C$9+IF(K277="Y",H277*'Fees &amp; Settings'!$C$10,0),2))</f>
        <v/>
      </c>
      <c r="J277" s="22" t="n"/>
      <c r="K277" s="21" t="n"/>
      <c r="L277" s="22" t="n"/>
      <c r="M277" s="22" t="n"/>
      <c r="N277" s="22" t="n"/>
      <c r="O277" s="25">
        <f>IF(H277="","",H277-I277-N(J277)-N(L277)-N(M277)-N(N277))</f>
        <v/>
      </c>
      <c r="P277" s="26">
        <f>IF(OR(H277="",N(H277)=0),"",O277/H277)</f>
        <v/>
      </c>
    </row>
    <row r="278" ht="19" customHeight="1">
      <c r="B278" s="18" t="n"/>
      <c r="C278" s="19" t="n"/>
      <c r="D278" s="20" t="n"/>
      <c r="E278" s="21" t="n"/>
      <c r="F278" s="22" t="n"/>
      <c r="G278" s="22" t="n"/>
      <c r="H278" s="23">
        <f>IF(AND(F278="",G278=""),"",N(F278)+N(G278))</f>
        <v/>
      </c>
      <c r="I278" s="24">
        <f>IF(H278="","",ROUND(H278*('Fees &amp; Settings'!$C$6+'Fees &amp; Settings'!$C$7)+'Fees &amp; Settings'!$C$8+N(E278)*'Fees &amp; Settings'!$C$9+IF(K278="Y",H278*'Fees &amp; Settings'!$C$10,0),2))</f>
        <v/>
      </c>
      <c r="J278" s="22" t="n"/>
      <c r="K278" s="21" t="n"/>
      <c r="L278" s="22" t="n"/>
      <c r="M278" s="22" t="n"/>
      <c r="N278" s="22" t="n"/>
      <c r="O278" s="25">
        <f>IF(H278="","",H278-I278-N(J278)-N(L278)-N(M278)-N(N278))</f>
        <v/>
      </c>
      <c r="P278" s="26">
        <f>IF(OR(H278="",N(H278)=0),"",O278/H278)</f>
        <v/>
      </c>
    </row>
    <row r="279" ht="19" customHeight="1">
      <c r="B279" s="18" t="n"/>
      <c r="C279" s="19" t="n"/>
      <c r="D279" s="20" t="n"/>
      <c r="E279" s="21" t="n"/>
      <c r="F279" s="22" t="n"/>
      <c r="G279" s="22" t="n"/>
      <c r="H279" s="23">
        <f>IF(AND(F279="",G279=""),"",N(F279)+N(G279))</f>
        <v/>
      </c>
      <c r="I279" s="24">
        <f>IF(H279="","",ROUND(H279*('Fees &amp; Settings'!$C$6+'Fees &amp; Settings'!$C$7)+'Fees &amp; Settings'!$C$8+N(E279)*'Fees &amp; Settings'!$C$9+IF(K279="Y",H279*'Fees &amp; Settings'!$C$10,0),2))</f>
        <v/>
      </c>
      <c r="J279" s="22" t="n"/>
      <c r="K279" s="21" t="n"/>
      <c r="L279" s="22" t="n"/>
      <c r="M279" s="22" t="n"/>
      <c r="N279" s="22" t="n"/>
      <c r="O279" s="25">
        <f>IF(H279="","",H279-I279-N(J279)-N(L279)-N(M279)-N(N279))</f>
        <v/>
      </c>
      <c r="P279" s="26">
        <f>IF(OR(H279="",N(H279)=0),"",O279/H279)</f>
        <v/>
      </c>
    </row>
    <row r="280" ht="19" customHeight="1">
      <c r="B280" s="18" t="n"/>
      <c r="C280" s="19" t="n"/>
      <c r="D280" s="20" t="n"/>
      <c r="E280" s="21" t="n"/>
      <c r="F280" s="22" t="n"/>
      <c r="G280" s="22" t="n"/>
      <c r="H280" s="23">
        <f>IF(AND(F280="",G280=""),"",N(F280)+N(G280))</f>
        <v/>
      </c>
      <c r="I280" s="24">
        <f>IF(H280="","",ROUND(H280*('Fees &amp; Settings'!$C$6+'Fees &amp; Settings'!$C$7)+'Fees &amp; Settings'!$C$8+N(E280)*'Fees &amp; Settings'!$C$9+IF(K280="Y",H280*'Fees &amp; Settings'!$C$10,0),2))</f>
        <v/>
      </c>
      <c r="J280" s="22" t="n"/>
      <c r="K280" s="21" t="n"/>
      <c r="L280" s="22" t="n"/>
      <c r="M280" s="22" t="n"/>
      <c r="N280" s="22" t="n"/>
      <c r="O280" s="25">
        <f>IF(H280="","",H280-I280-N(J280)-N(L280)-N(M280)-N(N280))</f>
        <v/>
      </c>
      <c r="P280" s="26">
        <f>IF(OR(H280="",N(H280)=0),"",O280/H280)</f>
        <v/>
      </c>
    </row>
    <row r="281" ht="19" customHeight="1">
      <c r="B281" s="18" t="n"/>
      <c r="C281" s="19" t="n"/>
      <c r="D281" s="20" t="n"/>
      <c r="E281" s="21" t="n"/>
      <c r="F281" s="22" t="n"/>
      <c r="G281" s="22" t="n"/>
      <c r="H281" s="23">
        <f>IF(AND(F281="",G281=""),"",N(F281)+N(G281))</f>
        <v/>
      </c>
      <c r="I281" s="24">
        <f>IF(H281="","",ROUND(H281*('Fees &amp; Settings'!$C$6+'Fees &amp; Settings'!$C$7)+'Fees &amp; Settings'!$C$8+N(E281)*'Fees &amp; Settings'!$C$9+IF(K281="Y",H281*'Fees &amp; Settings'!$C$10,0),2))</f>
        <v/>
      </c>
      <c r="J281" s="22" t="n"/>
      <c r="K281" s="21" t="n"/>
      <c r="L281" s="22" t="n"/>
      <c r="M281" s="22" t="n"/>
      <c r="N281" s="22" t="n"/>
      <c r="O281" s="25">
        <f>IF(H281="","",H281-I281-N(J281)-N(L281)-N(M281)-N(N281))</f>
        <v/>
      </c>
      <c r="P281" s="26">
        <f>IF(OR(H281="",N(H281)=0),"",O281/H281)</f>
        <v/>
      </c>
    </row>
    <row r="282" ht="19" customHeight="1">
      <c r="B282" s="18" t="n"/>
      <c r="C282" s="19" t="n"/>
      <c r="D282" s="20" t="n"/>
      <c r="E282" s="21" t="n"/>
      <c r="F282" s="22" t="n"/>
      <c r="G282" s="22" t="n"/>
      <c r="H282" s="23">
        <f>IF(AND(F282="",G282=""),"",N(F282)+N(G282))</f>
        <v/>
      </c>
      <c r="I282" s="24">
        <f>IF(H282="","",ROUND(H282*('Fees &amp; Settings'!$C$6+'Fees &amp; Settings'!$C$7)+'Fees &amp; Settings'!$C$8+N(E282)*'Fees &amp; Settings'!$C$9+IF(K282="Y",H282*'Fees &amp; Settings'!$C$10,0),2))</f>
        <v/>
      </c>
      <c r="J282" s="22" t="n"/>
      <c r="K282" s="21" t="n"/>
      <c r="L282" s="22" t="n"/>
      <c r="M282" s="22" t="n"/>
      <c r="N282" s="22" t="n"/>
      <c r="O282" s="25">
        <f>IF(H282="","",H282-I282-N(J282)-N(L282)-N(M282)-N(N282))</f>
        <v/>
      </c>
      <c r="P282" s="26">
        <f>IF(OR(H282="",N(H282)=0),"",O282/H282)</f>
        <v/>
      </c>
    </row>
    <row r="283" ht="19" customHeight="1">
      <c r="B283" s="18" t="n"/>
      <c r="C283" s="19" t="n"/>
      <c r="D283" s="20" t="n"/>
      <c r="E283" s="21" t="n"/>
      <c r="F283" s="22" t="n"/>
      <c r="G283" s="22" t="n"/>
      <c r="H283" s="23">
        <f>IF(AND(F283="",G283=""),"",N(F283)+N(G283))</f>
        <v/>
      </c>
      <c r="I283" s="24">
        <f>IF(H283="","",ROUND(H283*('Fees &amp; Settings'!$C$6+'Fees &amp; Settings'!$C$7)+'Fees &amp; Settings'!$C$8+N(E283)*'Fees &amp; Settings'!$C$9+IF(K283="Y",H283*'Fees &amp; Settings'!$C$10,0),2))</f>
        <v/>
      </c>
      <c r="J283" s="22" t="n"/>
      <c r="K283" s="21" t="n"/>
      <c r="L283" s="22" t="n"/>
      <c r="M283" s="22" t="n"/>
      <c r="N283" s="22" t="n"/>
      <c r="O283" s="25">
        <f>IF(H283="","",H283-I283-N(J283)-N(L283)-N(M283)-N(N283))</f>
        <v/>
      </c>
      <c r="P283" s="26">
        <f>IF(OR(H283="",N(H283)=0),"",O283/H283)</f>
        <v/>
      </c>
    </row>
    <row r="284" ht="19" customHeight="1">
      <c r="B284" s="18" t="n"/>
      <c r="C284" s="19" t="n"/>
      <c r="D284" s="20" t="n"/>
      <c r="E284" s="21" t="n"/>
      <c r="F284" s="22" t="n"/>
      <c r="G284" s="22" t="n"/>
      <c r="H284" s="23">
        <f>IF(AND(F284="",G284=""),"",N(F284)+N(G284))</f>
        <v/>
      </c>
      <c r="I284" s="24">
        <f>IF(H284="","",ROUND(H284*('Fees &amp; Settings'!$C$6+'Fees &amp; Settings'!$C$7)+'Fees &amp; Settings'!$C$8+N(E284)*'Fees &amp; Settings'!$C$9+IF(K284="Y",H284*'Fees &amp; Settings'!$C$10,0),2))</f>
        <v/>
      </c>
      <c r="J284" s="22" t="n"/>
      <c r="K284" s="21" t="n"/>
      <c r="L284" s="22" t="n"/>
      <c r="M284" s="22" t="n"/>
      <c r="N284" s="22" t="n"/>
      <c r="O284" s="25">
        <f>IF(H284="","",H284-I284-N(J284)-N(L284)-N(M284)-N(N284))</f>
        <v/>
      </c>
      <c r="P284" s="26">
        <f>IF(OR(H284="",N(H284)=0),"",O284/H284)</f>
        <v/>
      </c>
    </row>
    <row r="285" ht="19" customHeight="1">
      <c r="B285" s="18" t="n"/>
      <c r="C285" s="19" t="n"/>
      <c r="D285" s="20" t="n"/>
      <c r="E285" s="21" t="n"/>
      <c r="F285" s="22" t="n"/>
      <c r="G285" s="22" t="n"/>
      <c r="H285" s="23">
        <f>IF(AND(F285="",G285=""),"",N(F285)+N(G285))</f>
        <v/>
      </c>
      <c r="I285" s="24">
        <f>IF(H285="","",ROUND(H285*('Fees &amp; Settings'!$C$6+'Fees &amp; Settings'!$C$7)+'Fees &amp; Settings'!$C$8+N(E285)*'Fees &amp; Settings'!$C$9+IF(K285="Y",H285*'Fees &amp; Settings'!$C$10,0),2))</f>
        <v/>
      </c>
      <c r="J285" s="22" t="n"/>
      <c r="K285" s="21" t="n"/>
      <c r="L285" s="22" t="n"/>
      <c r="M285" s="22" t="n"/>
      <c r="N285" s="22" t="n"/>
      <c r="O285" s="25">
        <f>IF(H285="","",H285-I285-N(J285)-N(L285)-N(M285)-N(N285))</f>
        <v/>
      </c>
      <c r="P285" s="26">
        <f>IF(OR(H285="",N(H285)=0),"",O285/H285)</f>
        <v/>
      </c>
    </row>
    <row r="286" ht="19" customHeight="1">
      <c r="B286" s="18" t="n"/>
      <c r="C286" s="19" t="n"/>
      <c r="D286" s="20" t="n"/>
      <c r="E286" s="21" t="n"/>
      <c r="F286" s="22" t="n"/>
      <c r="G286" s="22" t="n"/>
      <c r="H286" s="23">
        <f>IF(AND(F286="",G286=""),"",N(F286)+N(G286))</f>
        <v/>
      </c>
      <c r="I286" s="24">
        <f>IF(H286="","",ROUND(H286*('Fees &amp; Settings'!$C$6+'Fees &amp; Settings'!$C$7)+'Fees &amp; Settings'!$C$8+N(E286)*'Fees &amp; Settings'!$C$9+IF(K286="Y",H286*'Fees &amp; Settings'!$C$10,0),2))</f>
        <v/>
      </c>
      <c r="J286" s="22" t="n"/>
      <c r="K286" s="21" t="n"/>
      <c r="L286" s="22" t="n"/>
      <c r="M286" s="22" t="n"/>
      <c r="N286" s="22" t="n"/>
      <c r="O286" s="25">
        <f>IF(H286="","",H286-I286-N(J286)-N(L286)-N(M286)-N(N286))</f>
        <v/>
      </c>
      <c r="P286" s="26">
        <f>IF(OR(H286="",N(H286)=0),"",O286/H286)</f>
        <v/>
      </c>
    </row>
    <row r="287" ht="19" customHeight="1">
      <c r="B287" s="18" t="n"/>
      <c r="C287" s="19" t="n"/>
      <c r="D287" s="20" t="n"/>
      <c r="E287" s="21" t="n"/>
      <c r="F287" s="22" t="n"/>
      <c r="G287" s="22" t="n"/>
      <c r="H287" s="23">
        <f>IF(AND(F287="",G287=""),"",N(F287)+N(G287))</f>
        <v/>
      </c>
      <c r="I287" s="24">
        <f>IF(H287="","",ROUND(H287*('Fees &amp; Settings'!$C$6+'Fees &amp; Settings'!$C$7)+'Fees &amp; Settings'!$C$8+N(E287)*'Fees &amp; Settings'!$C$9+IF(K287="Y",H287*'Fees &amp; Settings'!$C$10,0),2))</f>
        <v/>
      </c>
      <c r="J287" s="22" t="n"/>
      <c r="K287" s="21" t="n"/>
      <c r="L287" s="22" t="n"/>
      <c r="M287" s="22" t="n"/>
      <c r="N287" s="22" t="n"/>
      <c r="O287" s="25">
        <f>IF(H287="","",H287-I287-N(J287)-N(L287)-N(M287)-N(N287))</f>
        <v/>
      </c>
      <c r="P287" s="26">
        <f>IF(OR(H287="",N(H287)=0),"",O287/H287)</f>
        <v/>
      </c>
    </row>
    <row r="288" ht="19" customHeight="1">
      <c r="B288" s="18" t="n"/>
      <c r="C288" s="19" t="n"/>
      <c r="D288" s="20" t="n"/>
      <c r="E288" s="21" t="n"/>
      <c r="F288" s="22" t="n"/>
      <c r="G288" s="22" t="n"/>
      <c r="H288" s="23">
        <f>IF(AND(F288="",G288=""),"",N(F288)+N(G288))</f>
        <v/>
      </c>
      <c r="I288" s="24">
        <f>IF(H288="","",ROUND(H288*('Fees &amp; Settings'!$C$6+'Fees &amp; Settings'!$C$7)+'Fees &amp; Settings'!$C$8+N(E288)*'Fees &amp; Settings'!$C$9+IF(K288="Y",H288*'Fees &amp; Settings'!$C$10,0),2))</f>
        <v/>
      </c>
      <c r="J288" s="22" t="n"/>
      <c r="K288" s="21" t="n"/>
      <c r="L288" s="22" t="n"/>
      <c r="M288" s="22" t="n"/>
      <c r="N288" s="22" t="n"/>
      <c r="O288" s="25">
        <f>IF(H288="","",H288-I288-N(J288)-N(L288)-N(M288)-N(N288))</f>
        <v/>
      </c>
      <c r="P288" s="26">
        <f>IF(OR(H288="",N(H288)=0),"",O288/H288)</f>
        <v/>
      </c>
    </row>
    <row r="289" ht="19" customHeight="1">
      <c r="B289" s="18" t="n"/>
      <c r="C289" s="19" t="n"/>
      <c r="D289" s="20" t="n"/>
      <c r="E289" s="21" t="n"/>
      <c r="F289" s="22" t="n"/>
      <c r="G289" s="22" t="n"/>
      <c r="H289" s="23">
        <f>IF(AND(F289="",G289=""),"",N(F289)+N(G289))</f>
        <v/>
      </c>
      <c r="I289" s="24">
        <f>IF(H289="","",ROUND(H289*('Fees &amp; Settings'!$C$6+'Fees &amp; Settings'!$C$7)+'Fees &amp; Settings'!$C$8+N(E289)*'Fees &amp; Settings'!$C$9+IF(K289="Y",H289*'Fees &amp; Settings'!$C$10,0),2))</f>
        <v/>
      </c>
      <c r="J289" s="22" t="n"/>
      <c r="K289" s="21" t="n"/>
      <c r="L289" s="22" t="n"/>
      <c r="M289" s="22" t="n"/>
      <c r="N289" s="22" t="n"/>
      <c r="O289" s="25">
        <f>IF(H289="","",H289-I289-N(J289)-N(L289)-N(M289)-N(N289))</f>
        <v/>
      </c>
      <c r="P289" s="26">
        <f>IF(OR(H289="",N(H289)=0),"",O289/H289)</f>
        <v/>
      </c>
    </row>
    <row r="290" ht="19" customHeight="1">
      <c r="B290" s="18" t="n"/>
      <c r="C290" s="19" t="n"/>
      <c r="D290" s="20" t="n"/>
      <c r="E290" s="21" t="n"/>
      <c r="F290" s="22" t="n"/>
      <c r="G290" s="22" t="n"/>
      <c r="H290" s="23">
        <f>IF(AND(F290="",G290=""),"",N(F290)+N(G290))</f>
        <v/>
      </c>
      <c r="I290" s="24">
        <f>IF(H290="","",ROUND(H290*('Fees &amp; Settings'!$C$6+'Fees &amp; Settings'!$C$7)+'Fees &amp; Settings'!$C$8+N(E290)*'Fees &amp; Settings'!$C$9+IF(K290="Y",H290*'Fees &amp; Settings'!$C$10,0),2))</f>
        <v/>
      </c>
      <c r="J290" s="22" t="n"/>
      <c r="K290" s="21" t="n"/>
      <c r="L290" s="22" t="n"/>
      <c r="M290" s="22" t="n"/>
      <c r="N290" s="22" t="n"/>
      <c r="O290" s="25">
        <f>IF(H290="","",H290-I290-N(J290)-N(L290)-N(M290)-N(N290))</f>
        <v/>
      </c>
      <c r="P290" s="26">
        <f>IF(OR(H290="",N(H290)=0),"",O290/H290)</f>
        <v/>
      </c>
    </row>
    <row r="291" ht="19" customHeight="1">
      <c r="B291" s="18" t="n"/>
      <c r="C291" s="19" t="n"/>
      <c r="D291" s="20" t="n"/>
      <c r="E291" s="21" t="n"/>
      <c r="F291" s="22" t="n"/>
      <c r="G291" s="22" t="n"/>
      <c r="H291" s="23">
        <f>IF(AND(F291="",G291=""),"",N(F291)+N(G291))</f>
        <v/>
      </c>
      <c r="I291" s="24">
        <f>IF(H291="","",ROUND(H291*('Fees &amp; Settings'!$C$6+'Fees &amp; Settings'!$C$7)+'Fees &amp; Settings'!$C$8+N(E291)*'Fees &amp; Settings'!$C$9+IF(K291="Y",H291*'Fees &amp; Settings'!$C$10,0),2))</f>
        <v/>
      </c>
      <c r="J291" s="22" t="n"/>
      <c r="K291" s="21" t="n"/>
      <c r="L291" s="22" t="n"/>
      <c r="M291" s="22" t="n"/>
      <c r="N291" s="22" t="n"/>
      <c r="O291" s="25">
        <f>IF(H291="","",H291-I291-N(J291)-N(L291)-N(M291)-N(N291))</f>
        <v/>
      </c>
      <c r="P291" s="26">
        <f>IF(OR(H291="",N(H291)=0),"",O291/H291)</f>
        <v/>
      </c>
    </row>
    <row r="292" ht="19" customHeight="1">
      <c r="B292" s="18" t="n"/>
      <c r="C292" s="19" t="n"/>
      <c r="D292" s="20" t="n"/>
      <c r="E292" s="21" t="n"/>
      <c r="F292" s="22" t="n"/>
      <c r="G292" s="22" t="n"/>
      <c r="H292" s="23">
        <f>IF(AND(F292="",G292=""),"",N(F292)+N(G292))</f>
        <v/>
      </c>
      <c r="I292" s="24">
        <f>IF(H292="","",ROUND(H292*('Fees &amp; Settings'!$C$6+'Fees &amp; Settings'!$C$7)+'Fees &amp; Settings'!$C$8+N(E292)*'Fees &amp; Settings'!$C$9+IF(K292="Y",H292*'Fees &amp; Settings'!$C$10,0),2))</f>
        <v/>
      </c>
      <c r="J292" s="22" t="n"/>
      <c r="K292" s="21" t="n"/>
      <c r="L292" s="22" t="n"/>
      <c r="M292" s="22" t="n"/>
      <c r="N292" s="22" t="n"/>
      <c r="O292" s="25">
        <f>IF(H292="","",H292-I292-N(J292)-N(L292)-N(M292)-N(N292))</f>
        <v/>
      </c>
      <c r="P292" s="26">
        <f>IF(OR(H292="",N(H292)=0),"",O292/H292)</f>
        <v/>
      </c>
    </row>
    <row r="293" ht="19" customHeight="1">
      <c r="B293" s="18" t="n"/>
      <c r="C293" s="19" t="n"/>
      <c r="D293" s="20" t="n"/>
      <c r="E293" s="21" t="n"/>
      <c r="F293" s="22" t="n"/>
      <c r="G293" s="22" t="n"/>
      <c r="H293" s="23">
        <f>IF(AND(F293="",G293=""),"",N(F293)+N(G293))</f>
        <v/>
      </c>
      <c r="I293" s="24">
        <f>IF(H293="","",ROUND(H293*('Fees &amp; Settings'!$C$6+'Fees &amp; Settings'!$C$7)+'Fees &amp; Settings'!$C$8+N(E293)*'Fees &amp; Settings'!$C$9+IF(K293="Y",H293*'Fees &amp; Settings'!$C$10,0),2))</f>
        <v/>
      </c>
      <c r="J293" s="22" t="n"/>
      <c r="K293" s="21" t="n"/>
      <c r="L293" s="22" t="n"/>
      <c r="M293" s="22" t="n"/>
      <c r="N293" s="22" t="n"/>
      <c r="O293" s="25">
        <f>IF(H293="","",H293-I293-N(J293)-N(L293)-N(M293)-N(N293))</f>
        <v/>
      </c>
      <c r="P293" s="26">
        <f>IF(OR(H293="",N(H293)=0),"",O293/H293)</f>
        <v/>
      </c>
    </row>
    <row r="294" ht="19" customHeight="1">
      <c r="B294" s="18" t="n"/>
      <c r="C294" s="19" t="n"/>
      <c r="D294" s="20" t="n"/>
      <c r="E294" s="21" t="n"/>
      <c r="F294" s="22" t="n"/>
      <c r="G294" s="22" t="n"/>
      <c r="H294" s="23">
        <f>IF(AND(F294="",G294=""),"",N(F294)+N(G294))</f>
        <v/>
      </c>
      <c r="I294" s="24">
        <f>IF(H294="","",ROUND(H294*('Fees &amp; Settings'!$C$6+'Fees &amp; Settings'!$C$7)+'Fees &amp; Settings'!$C$8+N(E294)*'Fees &amp; Settings'!$C$9+IF(K294="Y",H294*'Fees &amp; Settings'!$C$10,0),2))</f>
        <v/>
      </c>
      <c r="J294" s="22" t="n"/>
      <c r="K294" s="21" t="n"/>
      <c r="L294" s="22" t="n"/>
      <c r="M294" s="22" t="n"/>
      <c r="N294" s="22" t="n"/>
      <c r="O294" s="25">
        <f>IF(H294="","",H294-I294-N(J294)-N(L294)-N(M294)-N(N294))</f>
        <v/>
      </c>
      <c r="P294" s="26">
        <f>IF(OR(H294="",N(H294)=0),"",O294/H294)</f>
        <v/>
      </c>
    </row>
    <row r="295" ht="19" customHeight="1">
      <c r="B295" s="18" t="n"/>
      <c r="C295" s="19" t="n"/>
      <c r="D295" s="20" t="n"/>
      <c r="E295" s="21" t="n"/>
      <c r="F295" s="22" t="n"/>
      <c r="G295" s="22" t="n"/>
      <c r="H295" s="23">
        <f>IF(AND(F295="",G295=""),"",N(F295)+N(G295))</f>
        <v/>
      </c>
      <c r="I295" s="24">
        <f>IF(H295="","",ROUND(H295*('Fees &amp; Settings'!$C$6+'Fees &amp; Settings'!$C$7)+'Fees &amp; Settings'!$C$8+N(E295)*'Fees &amp; Settings'!$C$9+IF(K295="Y",H295*'Fees &amp; Settings'!$C$10,0),2))</f>
        <v/>
      </c>
      <c r="J295" s="22" t="n"/>
      <c r="K295" s="21" t="n"/>
      <c r="L295" s="22" t="n"/>
      <c r="M295" s="22" t="n"/>
      <c r="N295" s="22" t="n"/>
      <c r="O295" s="25">
        <f>IF(H295="","",H295-I295-N(J295)-N(L295)-N(M295)-N(N295))</f>
        <v/>
      </c>
      <c r="P295" s="26">
        <f>IF(OR(H295="",N(H295)=0),"",O295/H295)</f>
        <v/>
      </c>
    </row>
    <row r="296" ht="19" customHeight="1">
      <c r="B296" s="18" t="n"/>
      <c r="C296" s="19" t="n"/>
      <c r="D296" s="20" t="n"/>
      <c r="E296" s="21" t="n"/>
      <c r="F296" s="22" t="n"/>
      <c r="G296" s="22" t="n"/>
      <c r="H296" s="23">
        <f>IF(AND(F296="",G296=""),"",N(F296)+N(G296))</f>
        <v/>
      </c>
      <c r="I296" s="24">
        <f>IF(H296="","",ROUND(H296*('Fees &amp; Settings'!$C$6+'Fees &amp; Settings'!$C$7)+'Fees &amp; Settings'!$C$8+N(E296)*'Fees &amp; Settings'!$C$9+IF(K296="Y",H296*'Fees &amp; Settings'!$C$10,0),2))</f>
        <v/>
      </c>
      <c r="J296" s="22" t="n"/>
      <c r="K296" s="21" t="n"/>
      <c r="L296" s="22" t="n"/>
      <c r="M296" s="22" t="n"/>
      <c r="N296" s="22" t="n"/>
      <c r="O296" s="25">
        <f>IF(H296="","",H296-I296-N(J296)-N(L296)-N(M296)-N(N296))</f>
        <v/>
      </c>
      <c r="P296" s="26">
        <f>IF(OR(H296="",N(H296)=0),"",O296/H296)</f>
        <v/>
      </c>
    </row>
    <row r="297" ht="19" customHeight="1">
      <c r="B297" s="18" t="n"/>
      <c r="C297" s="19" t="n"/>
      <c r="D297" s="20" t="n"/>
      <c r="E297" s="21" t="n"/>
      <c r="F297" s="22" t="n"/>
      <c r="G297" s="22" t="n"/>
      <c r="H297" s="23">
        <f>IF(AND(F297="",G297=""),"",N(F297)+N(G297))</f>
        <v/>
      </c>
      <c r="I297" s="24">
        <f>IF(H297="","",ROUND(H297*('Fees &amp; Settings'!$C$6+'Fees &amp; Settings'!$C$7)+'Fees &amp; Settings'!$C$8+N(E297)*'Fees &amp; Settings'!$C$9+IF(K297="Y",H297*'Fees &amp; Settings'!$C$10,0),2))</f>
        <v/>
      </c>
      <c r="J297" s="22" t="n"/>
      <c r="K297" s="21" t="n"/>
      <c r="L297" s="22" t="n"/>
      <c r="M297" s="22" t="n"/>
      <c r="N297" s="22" t="n"/>
      <c r="O297" s="25">
        <f>IF(H297="","",H297-I297-N(J297)-N(L297)-N(M297)-N(N297))</f>
        <v/>
      </c>
      <c r="P297" s="26">
        <f>IF(OR(H297="",N(H297)=0),"",O297/H297)</f>
        <v/>
      </c>
    </row>
    <row r="298" ht="19" customHeight="1">
      <c r="B298" s="18" t="n"/>
      <c r="C298" s="19" t="n"/>
      <c r="D298" s="20" t="n"/>
      <c r="E298" s="21" t="n"/>
      <c r="F298" s="22" t="n"/>
      <c r="G298" s="22" t="n"/>
      <c r="H298" s="23">
        <f>IF(AND(F298="",G298=""),"",N(F298)+N(G298))</f>
        <v/>
      </c>
      <c r="I298" s="24">
        <f>IF(H298="","",ROUND(H298*('Fees &amp; Settings'!$C$6+'Fees &amp; Settings'!$C$7)+'Fees &amp; Settings'!$C$8+N(E298)*'Fees &amp; Settings'!$C$9+IF(K298="Y",H298*'Fees &amp; Settings'!$C$10,0),2))</f>
        <v/>
      </c>
      <c r="J298" s="22" t="n"/>
      <c r="K298" s="21" t="n"/>
      <c r="L298" s="22" t="n"/>
      <c r="M298" s="22" t="n"/>
      <c r="N298" s="22" t="n"/>
      <c r="O298" s="25">
        <f>IF(H298="","",H298-I298-N(J298)-N(L298)-N(M298)-N(N298))</f>
        <v/>
      </c>
      <c r="P298" s="26">
        <f>IF(OR(H298="",N(H298)=0),"",O298/H298)</f>
        <v/>
      </c>
    </row>
    <row r="299" ht="19" customHeight="1">
      <c r="B299" s="18" t="n"/>
      <c r="C299" s="19" t="n"/>
      <c r="D299" s="20" t="n"/>
      <c r="E299" s="21" t="n"/>
      <c r="F299" s="22" t="n"/>
      <c r="G299" s="22" t="n"/>
      <c r="H299" s="23">
        <f>IF(AND(F299="",G299=""),"",N(F299)+N(G299))</f>
        <v/>
      </c>
      <c r="I299" s="24">
        <f>IF(H299="","",ROUND(H299*('Fees &amp; Settings'!$C$6+'Fees &amp; Settings'!$C$7)+'Fees &amp; Settings'!$C$8+N(E299)*'Fees &amp; Settings'!$C$9+IF(K299="Y",H299*'Fees &amp; Settings'!$C$10,0),2))</f>
        <v/>
      </c>
      <c r="J299" s="22" t="n"/>
      <c r="K299" s="21" t="n"/>
      <c r="L299" s="22" t="n"/>
      <c r="M299" s="22" t="n"/>
      <c r="N299" s="22" t="n"/>
      <c r="O299" s="25">
        <f>IF(H299="","",H299-I299-N(J299)-N(L299)-N(M299)-N(N299))</f>
        <v/>
      </c>
      <c r="P299" s="26">
        <f>IF(OR(H299="",N(H299)=0),"",O299/H299)</f>
        <v/>
      </c>
    </row>
    <row r="300" ht="19" customHeight="1">
      <c r="B300" s="18" t="n"/>
      <c r="C300" s="19" t="n"/>
      <c r="D300" s="20" t="n"/>
      <c r="E300" s="21" t="n"/>
      <c r="F300" s="22" t="n"/>
      <c r="G300" s="22" t="n"/>
      <c r="H300" s="23">
        <f>IF(AND(F300="",G300=""),"",N(F300)+N(G300))</f>
        <v/>
      </c>
      <c r="I300" s="24">
        <f>IF(H300="","",ROUND(H300*('Fees &amp; Settings'!$C$6+'Fees &amp; Settings'!$C$7)+'Fees &amp; Settings'!$C$8+N(E300)*'Fees &amp; Settings'!$C$9+IF(K300="Y",H300*'Fees &amp; Settings'!$C$10,0),2))</f>
        <v/>
      </c>
      <c r="J300" s="22" t="n"/>
      <c r="K300" s="21" t="n"/>
      <c r="L300" s="22" t="n"/>
      <c r="M300" s="22" t="n"/>
      <c r="N300" s="22" t="n"/>
      <c r="O300" s="25">
        <f>IF(H300="","",H300-I300-N(J300)-N(L300)-N(M300)-N(N300))</f>
        <v/>
      </c>
      <c r="P300" s="26">
        <f>IF(OR(H300="",N(H300)=0),"",O300/H300)</f>
        <v/>
      </c>
    </row>
    <row r="301" ht="19" customHeight="1">
      <c r="B301" s="18" t="n"/>
      <c r="C301" s="19" t="n"/>
      <c r="D301" s="20" t="n"/>
      <c r="E301" s="21" t="n"/>
      <c r="F301" s="22" t="n"/>
      <c r="G301" s="22" t="n"/>
      <c r="H301" s="23">
        <f>IF(AND(F301="",G301=""),"",N(F301)+N(G301))</f>
        <v/>
      </c>
      <c r="I301" s="24">
        <f>IF(H301="","",ROUND(H301*('Fees &amp; Settings'!$C$6+'Fees &amp; Settings'!$C$7)+'Fees &amp; Settings'!$C$8+N(E301)*'Fees &amp; Settings'!$C$9+IF(K301="Y",H301*'Fees &amp; Settings'!$C$10,0),2))</f>
        <v/>
      </c>
      <c r="J301" s="22" t="n"/>
      <c r="K301" s="21" t="n"/>
      <c r="L301" s="22" t="n"/>
      <c r="M301" s="22" t="n"/>
      <c r="N301" s="22" t="n"/>
      <c r="O301" s="25">
        <f>IF(H301="","",H301-I301-N(J301)-N(L301)-N(M301)-N(N301))</f>
        <v/>
      </c>
      <c r="P301" s="26">
        <f>IF(OR(H301="",N(H301)=0),"",O301/H301)</f>
        <v/>
      </c>
    </row>
    <row r="302" ht="19" customHeight="1">
      <c r="B302" s="18" t="n"/>
      <c r="C302" s="19" t="n"/>
      <c r="D302" s="20" t="n"/>
      <c r="E302" s="21" t="n"/>
      <c r="F302" s="22" t="n"/>
      <c r="G302" s="22" t="n"/>
      <c r="H302" s="23">
        <f>IF(AND(F302="",G302=""),"",N(F302)+N(G302))</f>
        <v/>
      </c>
      <c r="I302" s="24">
        <f>IF(H302="","",ROUND(H302*('Fees &amp; Settings'!$C$6+'Fees &amp; Settings'!$C$7)+'Fees &amp; Settings'!$C$8+N(E302)*'Fees &amp; Settings'!$C$9+IF(K302="Y",H302*'Fees &amp; Settings'!$C$10,0),2))</f>
        <v/>
      </c>
      <c r="J302" s="22" t="n"/>
      <c r="K302" s="21" t="n"/>
      <c r="L302" s="22" t="n"/>
      <c r="M302" s="22" t="n"/>
      <c r="N302" s="22" t="n"/>
      <c r="O302" s="25">
        <f>IF(H302="","",H302-I302-N(J302)-N(L302)-N(M302)-N(N302))</f>
        <v/>
      </c>
      <c r="P302" s="26">
        <f>IF(OR(H302="",N(H302)=0),"",O302/H302)</f>
        <v/>
      </c>
    </row>
    <row r="303" ht="19" customHeight="1">
      <c r="B303" s="18" t="n"/>
      <c r="C303" s="19" t="n"/>
      <c r="D303" s="20" t="n"/>
      <c r="E303" s="21" t="n"/>
      <c r="F303" s="22" t="n"/>
      <c r="G303" s="22" t="n"/>
      <c r="H303" s="23">
        <f>IF(AND(F303="",G303=""),"",N(F303)+N(G303))</f>
        <v/>
      </c>
      <c r="I303" s="24">
        <f>IF(H303="","",ROUND(H303*('Fees &amp; Settings'!$C$6+'Fees &amp; Settings'!$C$7)+'Fees &amp; Settings'!$C$8+N(E303)*'Fees &amp; Settings'!$C$9+IF(K303="Y",H303*'Fees &amp; Settings'!$C$10,0),2))</f>
        <v/>
      </c>
      <c r="J303" s="22" t="n"/>
      <c r="K303" s="21" t="n"/>
      <c r="L303" s="22" t="n"/>
      <c r="M303" s="22" t="n"/>
      <c r="N303" s="22" t="n"/>
      <c r="O303" s="25">
        <f>IF(H303="","",H303-I303-N(J303)-N(L303)-N(M303)-N(N303))</f>
        <v/>
      </c>
      <c r="P303" s="26">
        <f>IF(OR(H303="",N(H303)=0),"",O303/H303)</f>
        <v/>
      </c>
    </row>
    <row r="304" ht="19" customHeight="1">
      <c r="B304" s="18" t="n"/>
      <c r="C304" s="19" t="n"/>
      <c r="D304" s="20" t="n"/>
      <c r="E304" s="21" t="n"/>
      <c r="F304" s="22" t="n"/>
      <c r="G304" s="22" t="n"/>
      <c r="H304" s="23">
        <f>IF(AND(F304="",G304=""),"",N(F304)+N(G304))</f>
        <v/>
      </c>
      <c r="I304" s="24">
        <f>IF(H304="","",ROUND(H304*('Fees &amp; Settings'!$C$6+'Fees &amp; Settings'!$C$7)+'Fees &amp; Settings'!$C$8+N(E304)*'Fees &amp; Settings'!$C$9+IF(K304="Y",H304*'Fees &amp; Settings'!$C$10,0),2))</f>
        <v/>
      </c>
      <c r="J304" s="22" t="n"/>
      <c r="K304" s="21" t="n"/>
      <c r="L304" s="22" t="n"/>
      <c r="M304" s="22" t="n"/>
      <c r="N304" s="22" t="n"/>
      <c r="O304" s="25">
        <f>IF(H304="","",H304-I304-N(J304)-N(L304)-N(M304)-N(N304))</f>
        <v/>
      </c>
      <c r="P304" s="26">
        <f>IF(OR(H304="",N(H304)=0),"",O304/H304)</f>
        <v/>
      </c>
    </row>
    <row r="305" ht="19" customHeight="1">
      <c r="B305" s="18" t="n"/>
      <c r="C305" s="19" t="n"/>
      <c r="D305" s="20" t="n"/>
      <c r="E305" s="21" t="n"/>
      <c r="F305" s="22" t="n"/>
      <c r="G305" s="22" t="n"/>
      <c r="H305" s="23">
        <f>IF(AND(F305="",G305=""),"",N(F305)+N(G305))</f>
        <v/>
      </c>
      <c r="I305" s="24">
        <f>IF(H305="","",ROUND(H305*('Fees &amp; Settings'!$C$6+'Fees &amp; Settings'!$C$7)+'Fees &amp; Settings'!$C$8+N(E305)*'Fees &amp; Settings'!$C$9+IF(K305="Y",H305*'Fees &amp; Settings'!$C$10,0),2))</f>
        <v/>
      </c>
      <c r="J305" s="22" t="n"/>
      <c r="K305" s="21" t="n"/>
      <c r="L305" s="22" t="n"/>
      <c r="M305" s="22" t="n"/>
      <c r="N305" s="22" t="n"/>
      <c r="O305" s="25">
        <f>IF(H305="","",H305-I305-N(J305)-N(L305)-N(M305)-N(N305))</f>
        <v/>
      </c>
      <c r="P305" s="26">
        <f>IF(OR(H305="",N(H305)=0),"",O305/H305)</f>
        <v/>
      </c>
    </row>
    <row r="306" ht="19" customHeight="1">
      <c r="B306" s="18" t="n"/>
      <c r="C306" s="19" t="n"/>
      <c r="D306" s="20" t="n"/>
      <c r="E306" s="21" t="n"/>
      <c r="F306" s="22" t="n"/>
      <c r="G306" s="22" t="n"/>
      <c r="H306" s="23">
        <f>IF(AND(F306="",G306=""),"",N(F306)+N(G306))</f>
        <v/>
      </c>
      <c r="I306" s="24">
        <f>IF(H306="","",ROUND(H306*('Fees &amp; Settings'!$C$6+'Fees &amp; Settings'!$C$7)+'Fees &amp; Settings'!$C$8+N(E306)*'Fees &amp; Settings'!$C$9+IF(K306="Y",H306*'Fees &amp; Settings'!$C$10,0),2))</f>
        <v/>
      </c>
      <c r="J306" s="22" t="n"/>
      <c r="K306" s="21" t="n"/>
      <c r="L306" s="22" t="n"/>
      <c r="M306" s="22" t="n"/>
      <c r="N306" s="22" t="n"/>
      <c r="O306" s="25">
        <f>IF(H306="","",H306-I306-N(J306)-N(L306)-N(M306)-N(N306))</f>
        <v/>
      </c>
      <c r="P306" s="26">
        <f>IF(OR(H306="",N(H306)=0),"",O306/H306)</f>
        <v/>
      </c>
    </row>
    <row r="307" ht="19" customHeight="1">
      <c r="B307" s="18" t="n"/>
      <c r="C307" s="19" t="n"/>
      <c r="D307" s="20" t="n"/>
      <c r="E307" s="21" t="n"/>
      <c r="F307" s="22" t="n"/>
      <c r="G307" s="22" t="n"/>
      <c r="H307" s="23">
        <f>IF(AND(F307="",G307=""),"",N(F307)+N(G307))</f>
        <v/>
      </c>
      <c r="I307" s="24">
        <f>IF(H307="","",ROUND(H307*('Fees &amp; Settings'!$C$6+'Fees &amp; Settings'!$C$7)+'Fees &amp; Settings'!$C$8+N(E307)*'Fees &amp; Settings'!$C$9+IF(K307="Y",H307*'Fees &amp; Settings'!$C$10,0),2))</f>
        <v/>
      </c>
      <c r="J307" s="22" t="n"/>
      <c r="K307" s="21" t="n"/>
      <c r="L307" s="22" t="n"/>
      <c r="M307" s="22" t="n"/>
      <c r="N307" s="22" t="n"/>
      <c r="O307" s="25">
        <f>IF(H307="","",H307-I307-N(J307)-N(L307)-N(M307)-N(N307))</f>
        <v/>
      </c>
      <c r="P307" s="26">
        <f>IF(OR(H307="",N(H307)=0),"",O307/H307)</f>
        <v/>
      </c>
    </row>
    <row r="308" ht="19" customHeight="1">
      <c r="B308" s="18" t="n"/>
      <c r="C308" s="19" t="n"/>
      <c r="D308" s="20" t="n"/>
      <c r="E308" s="21" t="n"/>
      <c r="F308" s="22" t="n"/>
      <c r="G308" s="22" t="n"/>
      <c r="H308" s="23">
        <f>IF(AND(F308="",G308=""),"",N(F308)+N(G308))</f>
        <v/>
      </c>
      <c r="I308" s="24">
        <f>IF(H308="","",ROUND(H308*('Fees &amp; Settings'!$C$6+'Fees &amp; Settings'!$C$7)+'Fees &amp; Settings'!$C$8+N(E308)*'Fees &amp; Settings'!$C$9+IF(K308="Y",H308*'Fees &amp; Settings'!$C$10,0),2))</f>
        <v/>
      </c>
      <c r="J308" s="22" t="n"/>
      <c r="K308" s="21" t="n"/>
      <c r="L308" s="22" t="n"/>
      <c r="M308" s="22" t="n"/>
      <c r="N308" s="22" t="n"/>
      <c r="O308" s="25">
        <f>IF(H308="","",H308-I308-N(J308)-N(L308)-N(M308)-N(N308))</f>
        <v/>
      </c>
      <c r="P308" s="26">
        <f>IF(OR(H308="",N(H308)=0),"",O308/H308)</f>
        <v/>
      </c>
    </row>
    <row r="309" ht="19" customHeight="1">
      <c r="B309" s="18" t="n"/>
      <c r="C309" s="19" t="n"/>
      <c r="D309" s="20" t="n"/>
      <c r="E309" s="21" t="n"/>
      <c r="F309" s="22" t="n"/>
      <c r="G309" s="22" t="n"/>
      <c r="H309" s="23">
        <f>IF(AND(F309="",G309=""),"",N(F309)+N(G309))</f>
        <v/>
      </c>
      <c r="I309" s="24">
        <f>IF(H309="","",ROUND(H309*('Fees &amp; Settings'!$C$6+'Fees &amp; Settings'!$C$7)+'Fees &amp; Settings'!$C$8+N(E309)*'Fees &amp; Settings'!$C$9+IF(K309="Y",H309*'Fees &amp; Settings'!$C$10,0),2))</f>
        <v/>
      </c>
      <c r="J309" s="22" t="n"/>
      <c r="K309" s="21" t="n"/>
      <c r="L309" s="22" t="n"/>
      <c r="M309" s="22" t="n"/>
      <c r="N309" s="22" t="n"/>
      <c r="O309" s="25">
        <f>IF(H309="","",H309-I309-N(J309)-N(L309)-N(M309)-N(N309))</f>
        <v/>
      </c>
      <c r="P309" s="26">
        <f>IF(OR(H309="",N(H309)=0),"",O309/H309)</f>
        <v/>
      </c>
    </row>
    <row r="310" ht="19" customHeight="1">
      <c r="B310" s="18" t="n"/>
      <c r="C310" s="19" t="n"/>
      <c r="D310" s="20" t="n"/>
      <c r="E310" s="21" t="n"/>
      <c r="F310" s="22" t="n"/>
      <c r="G310" s="22" t="n"/>
      <c r="H310" s="23">
        <f>IF(AND(F310="",G310=""),"",N(F310)+N(G310))</f>
        <v/>
      </c>
      <c r="I310" s="24">
        <f>IF(H310="","",ROUND(H310*('Fees &amp; Settings'!$C$6+'Fees &amp; Settings'!$C$7)+'Fees &amp; Settings'!$C$8+N(E310)*'Fees &amp; Settings'!$C$9+IF(K310="Y",H310*'Fees &amp; Settings'!$C$10,0),2))</f>
        <v/>
      </c>
      <c r="J310" s="22" t="n"/>
      <c r="K310" s="21" t="n"/>
      <c r="L310" s="22" t="n"/>
      <c r="M310" s="22" t="n"/>
      <c r="N310" s="22" t="n"/>
      <c r="O310" s="25">
        <f>IF(H310="","",H310-I310-N(J310)-N(L310)-N(M310)-N(N310))</f>
        <v/>
      </c>
      <c r="P310" s="26">
        <f>IF(OR(H310="",N(H310)=0),"",O310/H310)</f>
        <v/>
      </c>
    </row>
    <row r="311" ht="19" customHeight="1">
      <c r="B311" s="18" t="n"/>
      <c r="C311" s="19" t="n"/>
      <c r="D311" s="20" t="n"/>
      <c r="E311" s="21" t="n"/>
      <c r="F311" s="22" t="n"/>
      <c r="G311" s="22" t="n"/>
      <c r="H311" s="23">
        <f>IF(AND(F311="",G311=""),"",N(F311)+N(G311))</f>
        <v/>
      </c>
      <c r="I311" s="24">
        <f>IF(H311="","",ROUND(H311*('Fees &amp; Settings'!$C$6+'Fees &amp; Settings'!$C$7)+'Fees &amp; Settings'!$C$8+N(E311)*'Fees &amp; Settings'!$C$9+IF(K311="Y",H311*'Fees &amp; Settings'!$C$10,0),2))</f>
        <v/>
      </c>
      <c r="J311" s="22" t="n"/>
      <c r="K311" s="21" t="n"/>
      <c r="L311" s="22" t="n"/>
      <c r="M311" s="22" t="n"/>
      <c r="N311" s="22" t="n"/>
      <c r="O311" s="25">
        <f>IF(H311="","",H311-I311-N(J311)-N(L311)-N(M311)-N(N311))</f>
        <v/>
      </c>
      <c r="P311" s="26">
        <f>IF(OR(H311="",N(H311)=0),"",O311/H311)</f>
        <v/>
      </c>
    </row>
    <row r="312" ht="19" customHeight="1">
      <c r="B312" s="18" t="n"/>
      <c r="C312" s="19" t="n"/>
      <c r="D312" s="20" t="n"/>
      <c r="E312" s="21" t="n"/>
      <c r="F312" s="22" t="n"/>
      <c r="G312" s="22" t="n"/>
      <c r="H312" s="23">
        <f>IF(AND(F312="",G312=""),"",N(F312)+N(G312))</f>
        <v/>
      </c>
      <c r="I312" s="24">
        <f>IF(H312="","",ROUND(H312*('Fees &amp; Settings'!$C$6+'Fees &amp; Settings'!$C$7)+'Fees &amp; Settings'!$C$8+N(E312)*'Fees &amp; Settings'!$C$9+IF(K312="Y",H312*'Fees &amp; Settings'!$C$10,0),2))</f>
        <v/>
      </c>
      <c r="J312" s="22" t="n"/>
      <c r="K312" s="21" t="n"/>
      <c r="L312" s="22" t="n"/>
      <c r="M312" s="22" t="n"/>
      <c r="N312" s="22" t="n"/>
      <c r="O312" s="25">
        <f>IF(H312="","",H312-I312-N(J312)-N(L312)-N(M312)-N(N312))</f>
        <v/>
      </c>
      <c r="P312" s="26">
        <f>IF(OR(H312="",N(H312)=0),"",O312/H312)</f>
        <v/>
      </c>
    </row>
    <row r="313" ht="19" customHeight="1">
      <c r="B313" s="18" t="n"/>
      <c r="C313" s="19" t="n"/>
      <c r="D313" s="20" t="n"/>
      <c r="E313" s="21" t="n"/>
      <c r="F313" s="22" t="n"/>
      <c r="G313" s="22" t="n"/>
      <c r="H313" s="23">
        <f>IF(AND(F313="",G313=""),"",N(F313)+N(G313))</f>
        <v/>
      </c>
      <c r="I313" s="24">
        <f>IF(H313="","",ROUND(H313*('Fees &amp; Settings'!$C$6+'Fees &amp; Settings'!$C$7)+'Fees &amp; Settings'!$C$8+N(E313)*'Fees &amp; Settings'!$C$9+IF(K313="Y",H313*'Fees &amp; Settings'!$C$10,0),2))</f>
        <v/>
      </c>
      <c r="J313" s="22" t="n"/>
      <c r="K313" s="21" t="n"/>
      <c r="L313" s="22" t="n"/>
      <c r="M313" s="22" t="n"/>
      <c r="N313" s="22" t="n"/>
      <c r="O313" s="25">
        <f>IF(H313="","",H313-I313-N(J313)-N(L313)-N(M313)-N(N313))</f>
        <v/>
      </c>
      <c r="P313" s="26">
        <f>IF(OR(H313="",N(H313)=0),"",O313/H313)</f>
        <v/>
      </c>
    </row>
    <row r="314" ht="19" customHeight="1">
      <c r="B314" s="18" t="n"/>
      <c r="C314" s="19" t="n"/>
      <c r="D314" s="20" t="n"/>
      <c r="E314" s="21" t="n"/>
      <c r="F314" s="22" t="n"/>
      <c r="G314" s="22" t="n"/>
      <c r="H314" s="23">
        <f>IF(AND(F314="",G314=""),"",N(F314)+N(G314))</f>
        <v/>
      </c>
      <c r="I314" s="24">
        <f>IF(H314="","",ROUND(H314*('Fees &amp; Settings'!$C$6+'Fees &amp; Settings'!$C$7)+'Fees &amp; Settings'!$C$8+N(E314)*'Fees &amp; Settings'!$C$9+IF(K314="Y",H314*'Fees &amp; Settings'!$C$10,0),2))</f>
        <v/>
      </c>
      <c r="J314" s="22" t="n"/>
      <c r="K314" s="21" t="n"/>
      <c r="L314" s="22" t="n"/>
      <c r="M314" s="22" t="n"/>
      <c r="N314" s="22" t="n"/>
      <c r="O314" s="25">
        <f>IF(H314="","",H314-I314-N(J314)-N(L314)-N(M314)-N(N314))</f>
        <v/>
      </c>
      <c r="P314" s="26">
        <f>IF(OR(H314="",N(H314)=0),"",O314/H314)</f>
        <v/>
      </c>
    </row>
    <row r="315" ht="19" customHeight="1">
      <c r="B315" s="18" t="n"/>
      <c r="C315" s="19" t="n"/>
      <c r="D315" s="20" t="n"/>
      <c r="E315" s="21" t="n"/>
      <c r="F315" s="22" t="n"/>
      <c r="G315" s="22" t="n"/>
      <c r="H315" s="23">
        <f>IF(AND(F315="",G315=""),"",N(F315)+N(G315))</f>
        <v/>
      </c>
      <c r="I315" s="24">
        <f>IF(H315="","",ROUND(H315*('Fees &amp; Settings'!$C$6+'Fees &amp; Settings'!$C$7)+'Fees &amp; Settings'!$C$8+N(E315)*'Fees &amp; Settings'!$C$9+IF(K315="Y",H315*'Fees &amp; Settings'!$C$10,0),2))</f>
        <v/>
      </c>
      <c r="J315" s="22" t="n"/>
      <c r="K315" s="21" t="n"/>
      <c r="L315" s="22" t="n"/>
      <c r="M315" s="22" t="n"/>
      <c r="N315" s="22" t="n"/>
      <c r="O315" s="25">
        <f>IF(H315="","",H315-I315-N(J315)-N(L315)-N(M315)-N(N315))</f>
        <v/>
      </c>
      <c r="P315" s="26">
        <f>IF(OR(H315="",N(H315)=0),"",O315/H315)</f>
        <v/>
      </c>
    </row>
    <row r="316" ht="19" customHeight="1">
      <c r="B316" s="18" t="n"/>
      <c r="C316" s="19" t="n"/>
      <c r="D316" s="20" t="n"/>
      <c r="E316" s="21" t="n"/>
      <c r="F316" s="22" t="n"/>
      <c r="G316" s="22" t="n"/>
      <c r="H316" s="23">
        <f>IF(AND(F316="",G316=""),"",N(F316)+N(G316))</f>
        <v/>
      </c>
      <c r="I316" s="24">
        <f>IF(H316="","",ROUND(H316*('Fees &amp; Settings'!$C$6+'Fees &amp; Settings'!$C$7)+'Fees &amp; Settings'!$C$8+N(E316)*'Fees &amp; Settings'!$C$9+IF(K316="Y",H316*'Fees &amp; Settings'!$C$10,0),2))</f>
        <v/>
      </c>
      <c r="J316" s="22" t="n"/>
      <c r="K316" s="21" t="n"/>
      <c r="L316" s="22" t="n"/>
      <c r="M316" s="22" t="n"/>
      <c r="N316" s="22" t="n"/>
      <c r="O316" s="25">
        <f>IF(H316="","",H316-I316-N(J316)-N(L316)-N(M316)-N(N316))</f>
        <v/>
      </c>
      <c r="P316" s="26">
        <f>IF(OR(H316="",N(H316)=0),"",O316/H316)</f>
        <v/>
      </c>
    </row>
    <row r="317" ht="19" customHeight="1">
      <c r="B317" s="18" t="n"/>
      <c r="C317" s="19" t="n"/>
      <c r="D317" s="20" t="n"/>
      <c r="E317" s="21" t="n"/>
      <c r="F317" s="22" t="n"/>
      <c r="G317" s="22" t="n"/>
      <c r="H317" s="23">
        <f>IF(AND(F317="",G317=""),"",N(F317)+N(G317))</f>
        <v/>
      </c>
      <c r="I317" s="24">
        <f>IF(H317="","",ROUND(H317*('Fees &amp; Settings'!$C$6+'Fees &amp; Settings'!$C$7)+'Fees &amp; Settings'!$C$8+N(E317)*'Fees &amp; Settings'!$C$9+IF(K317="Y",H317*'Fees &amp; Settings'!$C$10,0),2))</f>
        <v/>
      </c>
      <c r="J317" s="22" t="n"/>
      <c r="K317" s="21" t="n"/>
      <c r="L317" s="22" t="n"/>
      <c r="M317" s="22" t="n"/>
      <c r="N317" s="22" t="n"/>
      <c r="O317" s="25">
        <f>IF(H317="","",H317-I317-N(J317)-N(L317)-N(M317)-N(N317))</f>
        <v/>
      </c>
      <c r="P317" s="26">
        <f>IF(OR(H317="",N(H317)=0),"",O317/H317)</f>
        <v/>
      </c>
    </row>
    <row r="318" ht="19" customHeight="1">
      <c r="B318" s="18" t="n"/>
      <c r="C318" s="19" t="n"/>
      <c r="D318" s="20" t="n"/>
      <c r="E318" s="21" t="n"/>
      <c r="F318" s="22" t="n"/>
      <c r="G318" s="22" t="n"/>
      <c r="H318" s="23">
        <f>IF(AND(F318="",G318=""),"",N(F318)+N(G318))</f>
        <v/>
      </c>
      <c r="I318" s="24">
        <f>IF(H318="","",ROUND(H318*('Fees &amp; Settings'!$C$6+'Fees &amp; Settings'!$C$7)+'Fees &amp; Settings'!$C$8+N(E318)*'Fees &amp; Settings'!$C$9+IF(K318="Y",H318*'Fees &amp; Settings'!$C$10,0),2))</f>
        <v/>
      </c>
      <c r="J318" s="22" t="n"/>
      <c r="K318" s="21" t="n"/>
      <c r="L318" s="22" t="n"/>
      <c r="M318" s="22" t="n"/>
      <c r="N318" s="22" t="n"/>
      <c r="O318" s="25">
        <f>IF(H318="","",H318-I318-N(J318)-N(L318)-N(M318)-N(N318))</f>
        <v/>
      </c>
      <c r="P318" s="26">
        <f>IF(OR(H318="",N(H318)=0),"",O318/H318)</f>
        <v/>
      </c>
    </row>
    <row r="319" ht="19" customHeight="1">
      <c r="B319" s="18" t="n"/>
      <c r="C319" s="19" t="n"/>
      <c r="D319" s="20" t="n"/>
      <c r="E319" s="21" t="n"/>
      <c r="F319" s="22" t="n"/>
      <c r="G319" s="22" t="n"/>
      <c r="H319" s="23">
        <f>IF(AND(F319="",G319=""),"",N(F319)+N(G319))</f>
        <v/>
      </c>
      <c r="I319" s="24">
        <f>IF(H319="","",ROUND(H319*('Fees &amp; Settings'!$C$6+'Fees &amp; Settings'!$C$7)+'Fees &amp; Settings'!$C$8+N(E319)*'Fees &amp; Settings'!$C$9+IF(K319="Y",H319*'Fees &amp; Settings'!$C$10,0),2))</f>
        <v/>
      </c>
      <c r="J319" s="22" t="n"/>
      <c r="K319" s="21" t="n"/>
      <c r="L319" s="22" t="n"/>
      <c r="M319" s="22" t="n"/>
      <c r="N319" s="22" t="n"/>
      <c r="O319" s="25">
        <f>IF(H319="","",H319-I319-N(J319)-N(L319)-N(M319)-N(N319))</f>
        <v/>
      </c>
      <c r="P319" s="26">
        <f>IF(OR(H319="",N(H319)=0),"",O319/H319)</f>
        <v/>
      </c>
    </row>
    <row r="320" ht="19" customHeight="1">
      <c r="B320" s="18" t="n"/>
      <c r="C320" s="19" t="n"/>
      <c r="D320" s="20" t="n"/>
      <c r="E320" s="21" t="n"/>
      <c r="F320" s="22" t="n"/>
      <c r="G320" s="22" t="n"/>
      <c r="H320" s="23">
        <f>IF(AND(F320="",G320=""),"",N(F320)+N(G320))</f>
        <v/>
      </c>
      <c r="I320" s="24">
        <f>IF(H320="","",ROUND(H320*('Fees &amp; Settings'!$C$6+'Fees &amp; Settings'!$C$7)+'Fees &amp; Settings'!$C$8+N(E320)*'Fees &amp; Settings'!$C$9+IF(K320="Y",H320*'Fees &amp; Settings'!$C$10,0),2))</f>
        <v/>
      </c>
      <c r="J320" s="22" t="n"/>
      <c r="K320" s="21" t="n"/>
      <c r="L320" s="22" t="n"/>
      <c r="M320" s="22" t="n"/>
      <c r="N320" s="22" t="n"/>
      <c r="O320" s="25">
        <f>IF(H320="","",H320-I320-N(J320)-N(L320)-N(M320)-N(N320))</f>
        <v/>
      </c>
      <c r="P320" s="26">
        <f>IF(OR(H320="",N(H320)=0),"",O320/H320)</f>
        <v/>
      </c>
    </row>
    <row r="321" ht="19" customHeight="1">
      <c r="B321" s="18" t="n"/>
      <c r="C321" s="19" t="n"/>
      <c r="D321" s="20" t="n"/>
      <c r="E321" s="21" t="n"/>
      <c r="F321" s="22" t="n"/>
      <c r="G321" s="22" t="n"/>
      <c r="H321" s="23">
        <f>IF(AND(F321="",G321=""),"",N(F321)+N(G321))</f>
        <v/>
      </c>
      <c r="I321" s="24">
        <f>IF(H321="","",ROUND(H321*('Fees &amp; Settings'!$C$6+'Fees &amp; Settings'!$C$7)+'Fees &amp; Settings'!$C$8+N(E321)*'Fees &amp; Settings'!$C$9+IF(K321="Y",H321*'Fees &amp; Settings'!$C$10,0),2))</f>
        <v/>
      </c>
      <c r="J321" s="22" t="n"/>
      <c r="K321" s="21" t="n"/>
      <c r="L321" s="22" t="n"/>
      <c r="M321" s="22" t="n"/>
      <c r="N321" s="22" t="n"/>
      <c r="O321" s="25">
        <f>IF(H321="","",H321-I321-N(J321)-N(L321)-N(M321)-N(N321))</f>
        <v/>
      </c>
      <c r="P321" s="26">
        <f>IF(OR(H321="",N(H321)=0),"",O321/H321)</f>
        <v/>
      </c>
    </row>
    <row r="322" ht="19" customHeight="1">
      <c r="B322" s="18" t="n"/>
      <c r="C322" s="19" t="n"/>
      <c r="D322" s="20" t="n"/>
      <c r="E322" s="21" t="n"/>
      <c r="F322" s="22" t="n"/>
      <c r="G322" s="22" t="n"/>
      <c r="H322" s="23">
        <f>IF(AND(F322="",G322=""),"",N(F322)+N(G322))</f>
        <v/>
      </c>
      <c r="I322" s="24">
        <f>IF(H322="","",ROUND(H322*('Fees &amp; Settings'!$C$6+'Fees &amp; Settings'!$C$7)+'Fees &amp; Settings'!$C$8+N(E322)*'Fees &amp; Settings'!$C$9+IF(K322="Y",H322*'Fees &amp; Settings'!$C$10,0),2))</f>
        <v/>
      </c>
      <c r="J322" s="22" t="n"/>
      <c r="K322" s="21" t="n"/>
      <c r="L322" s="22" t="n"/>
      <c r="M322" s="22" t="n"/>
      <c r="N322" s="22" t="n"/>
      <c r="O322" s="25">
        <f>IF(H322="","",H322-I322-N(J322)-N(L322)-N(M322)-N(N322))</f>
        <v/>
      </c>
      <c r="P322" s="26">
        <f>IF(OR(H322="",N(H322)=0),"",O322/H322)</f>
        <v/>
      </c>
    </row>
    <row r="323" ht="19" customHeight="1">
      <c r="B323" s="18" t="n"/>
      <c r="C323" s="19" t="n"/>
      <c r="D323" s="20" t="n"/>
      <c r="E323" s="21" t="n"/>
      <c r="F323" s="22" t="n"/>
      <c r="G323" s="22" t="n"/>
      <c r="H323" s="23">
        <f>IF(AND(F323="",G323=""),"",N(F323)+N(G323))</f>
        <v/>
      </c>
      <c r="I323" s="24">
        <f>IF(H323="","",ROUND(H323*('Fees &amp; Settings'!$C$6+'Fees &amp; Settings'!$C$7)+'Fees &amp; Settings'!$C$8+N(E323)*'Fees &amp; Settings'!$C$9+IF(K323="Y",H323*'Fees &amp; Settings'!$C$10,0),2))</f>
        <v/>
      </c>
      <c r="J323" s="22" t="n"/>
      <c r="K323" s="21" t="n"/>
      <c r="L323" s="22" t="n"/>
      <c r="M323" s="22" t="n"/>
      <c r="N323" s="22" t="n"/>
      <c r="O323" s="25">
        <f>IF(H323="","",H323-I323-N(J323)-N(L323)-N(M323)-N(N323))</f>
        <v/>
      </c>
      <c r="P323" s="26">
        <f>IF(OR(H323="",N(H323)=0),"",O323/H323)</f>
        <v/>
      </c>
    </row>
    <row r="324" ht="19" customHeight="1">
      <c r="B324" s="18" t="n"/>
      <c r="C324" s="19" t="n"/>
      <c r="D324" s="20" t="n"/>
      <c r="E324" s="21" t="n"/>
      <c r="F324" s="22" t="n"/>
      <c r="G324" s="22" t="n"/>
      <c r="H324" s="23">
        <f>IF(AND(F324="",G324=""),"",N(F324)+N(G324))</f>
        <v/>
      </c>
      <c r="I324" s="24">
        <f>IF(H324="","",ROUND(H324*('Fees &amp; Settings'!$C$6+'Fees &amp; Settings'!$C$7)+'Fees &amp; Settings'!$C$8+N(E324)*'Fees &amp; Settings'!$C$9+IF(K324="Y",H324*'Fees &amp; Settings'!$C$10,0),2))</f>
        <v/>
      </c>
      <c r="J324" s="22" t="n"/>
      <c r="K324" s="21" t="n"/>
      <c r="L324" s="22" t="n"/>
      <c r="M324" s="22" t="n"/>
      <c r="N324" s="22" t="n"/>
      <c r="O324" s="25">
        <f>IF(H324="","",H324-I324-N(J324)-N(L324)-N(M324)-N(N324))</f>
        <v/>
      </c>
      <c r="P324" s="26">
        <f>IF(OR(H324="",N(H324)=0),"",O324/H324)</f>
        <v/>
      </c>
    </row>
    <row r="325" ht="19" customHeight="1">
      <c r="B325" s="18" t="n"/>
      <c r="C325" s="19" t="n"/>
      <c r="D325" s="20" t="n"/>
      <c r="E325" s="21" t="n"/>
      <c r="F325" s="22" t="n"/>
      <c r="G325" s="22" t="n"/>
      <c r="H325" s="23">
        <f>IF(AND(F325="",G325=""),"",N(F325)+N(G325))</f>
        <v/>
      </c>
      <c r="I325" s="24">
        <f>IF(H325="","",ROUND(H325*('Fees &amp; Settings'!$C$6+'Fees &amp; Settings'!$C$7)+'Fees &amp; Settings'!$C$8+N(E325)*'Fees &amp; Settings'!$C$9+IF(K325="Y",H325*'Fees &amp; Settings'!$C$10,0),2))</f>
        <v/>
      </c>
      <c r="J325" s="22" t="n"/>
      <c r="K325" s="21" t="n"/>
      <c r="L325" s="22" t="n"/>
      <c r="M325" s="22" t="n"/>
      <c r="N325" s="22" t="n"/>
      <c r="O325" s="25">
        <f>IF(H325="","",H325-I325-N(J325)-N(L325)-N(M325)-N(N325))</f>
        <v/>
      </c>
      <c r="P325" s="26">
        <f>IF(OR(H325="",N(H325)=0),"",O325/H325)</f>
        <v/>
      </c>
    </row>
    <row r="326" ht="19" customHeight="1">
      <c r="B326" s="18" t="n"/>
      <c r="C326" s="19" t="n"/>
      <c r="D326" s="20" t="n"/>
      <c r="E326" s="21" t="n"/>
      <c r="F326" s="22" t="n"/>
      <c r="G326" s="22" t="n"/>
      <c r="H326" s="23">
        <f>IF(AND(F326="",G326=""),"",N(F326)+N(G326))</f>
        <v/>
      </c>
      <c r="I326" s="24">
        <f>IF(H326="","",ROUND(H326*('Fees &amp; Settings'!$C$6+'Fees &amp; Settings'!$C$7)+'Fees &amp; Settings'!$C$8+N(E326)*'Fees &amp; Settings'!$C$9+IF(K326="Y",H326*'Fees &amp; Settings'!$C$10,0),2))</f>
        <v/>
      </c>
      <c r="J326" s="22" t="n"/>
      <c r="K326" s="21" t="n"/>
      <c r="L326" s="22" t="n"/>
      <c r="M326" s="22" t="n"/>
      <c r="N326" s="22" t="n"/>
      <c r="O326" s="25">
        <f>IF(H326="","",H326-I326-N(J326)-N(L326)-N(M326)-N(N326))</f>
        <v/>
      </c>
      <c r="P326" s="26">
        <f>IF(OR(H326="",N(H326)=0),"",O326/H326)</f>
        <v/>
      </c>
    </row>
    <row r="327" ht="19" customHeight="1">
      <c r="B327" s="18" t="n"/>
      <c r="C327" s="19" t="n"/>
      <c r="D327" s="20" t="n"/>
      <c r="E327" s="21" t="n"/>
      <c r="F327" s="22" t="n"/>
      <c r="G327" s="22" t="n"/>
      <c r="H327" s="23">
        <f>IF(AND(F327="",G327=""),"",N(F327)+N(G327))</f>
        <v/>
      </c>
      <c r="I327" s="24">
        <f>IF(H327="","",ROUND(H327*('Fees &amp; Settings'!$C$6+'Fees &amp; Settings'!$C$7)+'Fees &amp; Settings'!$C$8+N(E327)*'Fees &amp; Settings'!$C$9+IF(K327="Y",H327*'Fees &amp; Settings'!$C$10,0),2))</f>
        <v/>
      </c>
      <c r="J327" s="22" t="n"/>
      <c r="K327" s="21" t="n"/>
      <c r="L327" s="22" t="n"/>
      <c r="M327" s="22" t="n"/>
      <c r="N327" s="22" t="n"/>
      <c r="O327" s="25">
        <f>IF(H327="","",H327-I327-N(J327)-N(L327)-N(M327)-N(N327))</f>
        <v/>
      </c>
      <c r="P327" s="26">
        <f>IF(OR(H327="",N(H327)=0),"",O327/H327)</f>
        <v/>
      </c>
    </row>
    <row r="328" ht="19" customHeight="1">
      <c r="B328" s="18" t="n"/>
      <c r="C328" s="19" t="n"/>
      <c r="D328" s="20" t="n"/>
      <c r="E328" s="21" t="n"/>
      <c r="F328" s="22" t="n"/>
      <c r="G328" s="22" t="n"/>
      <c r="H328" s="23">
        <f>IF(AND(F328="",G328=""),"",N(F328)+N(G328))</f>
        <v/>
      </c>
      <c r="I328" s="24">
        <f>IF(H328="","",ROUND(H328*('Fees &amp; Settings'!$C$6+'Fees &amp; Settings'!$C$7)+'Fees &amp; Settings'!$C$8+N(E328)*'Fees &amp; Settings'!$C$9+IF(K328="Y",H328*'Fees &amp; Settings'!$C$10,0),2))</f>
        <v/>
      </c>
      <c r="J328" s="22" t="n"/>
      <c r="K328" s="21" t="n"/>
      <c r="L328" s="22" t="n"/>
      <c r="M328" s="22" t="n"/>
      <c r="N328" s="22" t="n"/>
      <c r="O328" s="25">
        <f>IF(H328="","",H328-I328-N(J328)-N(L328)-N(M328)-N(N328))</f>
        <v/>
      </c>
      <c r="P328" s="26">
        <f>IF(OR(H328="",N(H328)=0),"",O328/H328)</f>
        <v/>
      </c>
    </row>
    <row r="329" ht="19" customHeight="1">
      <c r="B329" s="18" t="n"/>
      <c r="C329" s="19" t="n"/>
      <c r="D329" s="20" t="n"/>
      <c r="E329" s="21" t="n"/>
      <c r="F329" s="22" t="n"/>
      <c r="G329" s="22" t="n"/>
      <c r="H329" s="23">
        <f>IF(AND(F329="",G329=""),"",N(F329)+N(G329))</f>
        <v/>
      </c>
      <c r="I329" s="24">
        <f>IF(H329="","",ROUND(H329*('Fees &amp; Settings'!$C$6+'Fees &amp; Settings'!$C$7)+'Fees &amp; Settings'!$C$8+N(E329)*'Fees &amp; Settings'!$C$9+IF(K329="Y",H329*'Fees &amp; Settings'!$C$10,0),2))</f>
        <v/>
      </c>
      <c r="J329" s="22" t="n"/>
      <c r="K329" s="21" t="n"/>
      <c r="L329" s="22" t="n"/>
      <c r="M329" s="22" t="n"/>
      <c r="N329" s="22" t="n"/>
      <c r="O329" s="25">
        <f>IF(H329="","",H329-I329-N(J329)-N(L329)-N(M329)-N(N329))</f>
        <v/>
      </c>
      <c r="P329" s="26">
        <f>IF(OR(H329="",N(H329)=0),"",O329/H329)</f>
        <v/>
      </c>
    </row>
    <row r="330" ht="19" customHeight="1">
      <c r="B330" s="18" t="n"/>
      <c r="C330" s="19" t="n"/>
      <c r="D330" s="20" t="n"/>
      <c r="E330" s="21" t="n"/>
      <c r="F330" s="22" t="n"/>
      <c r="G330" s="22" t="n"/>
      <c r="H330" s="23">
        <f>IF(AND(F330="",G330=""),"",N(F330)+N(G330))</f>
        <v/>
      </c>
      <c r="I330" s="24">
        <f>IF(H330="","",ROUND(H330*('Fees &amp; Settings'!$C$6+'Fees &amp; Settings'!$C$7)+'Fees &amp; Settings'!$C$8+N(E330)*'Fees &amp; Settings'!$C$9+IF(K330="Y",H330*'Fees &amp; Settings'!$C$10,0),2))</f>
        <v/>
      </c>
      <c r="J330" s="22" t="n"/>
      <c r="K330" s="21" t="n"/>
      <c r="L330" s="22" t="n"/>
      <c r="M330" s="22" t="n"/>
      <c r="N330" s="22" t="n"/>
      <c r="O330" s="25">
        <f>IF(H330="","",H330-I330-N(J330)-N(L330)-N(M330)-N(N330))</f>
        <v/>
      </c>
      <c r="P330" s="26">
        <f>IF(OR(H330="",N(H330)=0),"",O330/H330)</f>
        <v/>
      </c>
    </row>
    <row r="331" ht="19" customHeight="1">
      <c r="B331" s="18" t="n"/>
      <c r="C331" s="19" t="n"/>
      <c r="D331" s="20" t="n"/>
      <c r="E331" s="21" t="n"/>
      <c r="F331" s="22" t="n"/>
      <c r="G331" s="22" t="n"/>
      <c r="H331" s="23">
        <f>IF(AND(F331="",G331=""),"",N(F331)+N(G331))</f>
        <v/>
      </c>
      <c r="I331" s="24">
        <f>IF(H331="","",ROUND(H331*('Fees &amp; Settings'!$C$6+'Fees &amp; Settings'!$C$7)+'Fees &amp; Settings'!$C$8+N(E331)*'Fees &amp; Settings'!$C$9+IF(K331="Y",H331*'Fees &amp; Settings'!$C$10,0),2))</f>
        <v/>
      </c>
      <c r="J331" s="22" t="n"/>
      <c r="K331" s="21" t="n"/>
      <c r="L331" s="22" t="n"/>
      <c r="M331" s="22" t="n"/>
      <c r="N331" s="22" t="n"/>
      <c r="O331" s="25">
        <f>IF(H331="","",H331-I331-N(J331)-N(L331)-N(M331)-N(N331))</f>
        <v/>
      </c>
      <c r="P331" s="26">
        <f>IF(OR(H331="",N(H331)=0),"",O331/H331)</f>
        <v/>
      </c>
    </row>
    <row r="332" ht="19" customHeight="1">
      <c r="B332" s="18" t="n"/>
      <c r="C332" s="19" t="n"/>
      <c r="D332" s="20" t="n"/>
      <c r="E332" s="21" t="n"/>
      <c r="F332" s="22" t="n"/>
      <c r="G332" s="22" t="n"/>
      <c r="H332" s="23">
        <f>IF(AND(F332="",G332=""),"",N(F332)+N(G332))</f>
        <v/>
      </c>
      <c r="I332" s="24">
        <f>IF(H332="","",ROUND(H332*('Fees &amp; Settings'!$C$6+'Fees &amp; Settings'!$C$7)+'Fees &amp; Settings'!$C$8+N(E332)*'Fees &amp; Settings'!$C$9+IF(K332="Y",H332*'Fees &amp; Settings'!$C$10,0),2))</f>
        <v/>
      </c>
      <c r="J332" s="22" t="n"/>
      <c r="K332" s="21" t="n"/>
      <c r="L332" s="22" t="n"/>
      <c r="M332" s="22" t="n"/>
      <c r="N332" s="22" t="n"/>
      <c r="O332" s="25">
        <f>IF(H332="","",H332-I332-N(J332)-N(L332)-N(M332)-N(N332))</f>
        <v/>
      </c>
      <c r="P332" s="26">
        <f>IF(OR(H332="",N(H332)=0),"",O332/H332)</f>
        <v/>
      </c>
    </row>
    <row r="333" ht="19" customHeight="1">
      <c r="B333" s="18" t="n"/>
      <c r="C333" s="19" t="n"/>
      <c r="D333" s="20" t="n"/>
      <c r="E333" s="21" t="n"/>
      <c r="F333" s="22" t="n"/>
      <c r="G333" s="22" t="n"/>
      <c r="H333" s="23">
        <f>IF(AND(F333="",G333=""),"",N(F333)+N(G333))</f>
        <v/>
      </c>
      <c r="I333" s="24">
        <f>IF(H333="","",ROUND(H333*('Fees &amp; Settings'!$C$6+'Fees &amp; Settings'!$C$7)+'Fees &amp; Settings'!$C$8+N(E333)*'Fees &amp; Settings'!$C$9+IF(K333="Y",H333*'Fees &amp; Settings'!$C$10,0),2))</f>
        <v/>
      </c>
      <c r="J333" s="22" t="n"/>
      <c r="K333" s="21" t="n"/>
      <c r="L333" s="22" t="n"/>
      <c r="M333" s="22" t="n"/>
      <c r="N333" s="22" t="n"/>
      <c r="O333" s="25">
        <f>IF(H333="","",H333-I333-N(J333)-N(L333)-N(M333)-N(N333))</f>
        <v/>
      </c>
      <c r="P333" s="26">
        <f>IF(OR(H333="",N(H333)=0),"",O333/H333)</f>
        <v/>
      </c>
    </row>
    <row r="334" ht="19" customHeight="1">
      <c r="B334" s="18" t="n"/>
      <c r="C334" s="19" t="n"/>
      <c r="D334" s="20" t="n"/>
      <c r="E334" s="21" t="n"/>
      <c r="F334" s="22" t="n"/>
      <c r="G334" s="22" t="n"/>
      <c r="H334" s="23">
        <f>IF(AND(F334="",G334=""),"",N(F334)+N(G334))</f>
        <v/>
      </c>
      <c r="I334" s="24">
        <f>IF(H334="","",ROUND(H334*('Fees &amp; Settings'!$C$6+'Fees &amp; Settings'!$C$7)+'Fees &amp; Settings'!$C$8+N(E334)*'Fees &amp; Settings'!$C$9+IF(K334="Y",H334*'Fees &amp; Settings'!$C$10,0),2))</f>
        <v/>
      </c>
      <c r="J334" s="22" t="n"/>
      <c r="K334" s="21" t="n"/>
      <c r="L334" s="22" t="n"/>
      <c r="M334" s="22" t="n"/>
      <c r="N334" s="22" t="n"/>
      <c r="O334" s="25">
        <f>IF(H334="","",H334-I334-N(J334)-N(L334)-N(M334)-N(N334))</f>
        <v/>
      </c>
      <c r="P334" s="26">
        <f>IF(OR(H334="",N(H334)=0),"",O334/H334)</f>
        <v/>
      </c>
    </row>
    <row r="335" ht="19" customHeight="1">
      <c r="B335" s="18" t="n"/>
      <c r="C335" s="19" t="n"/>
      <c r="D335" s="20" t="n"/>
      <c r="E335" s="21" t="n"/>
      <c r="F335" s="22" t="n"/>
      <c r="G335" s="22" t="n"/>
      <c r="H335" s="23">
        <f>IF(AND(F335="",G335=""),"",N(F335)+N(G335))</f>
        <v/>
      </c>
      <c r="I335" s="24">
        <f>IF(H335="","",ROUND(H335*('Fees &amp; Settings'!$C$6+'Fees &amp; Settings'!$C$7)+'Fees &amp; Settings'!$C$8+N(E335)*'Fees &amp; Settings'!$C$9+IF(K335="Y",H335*'Fees &amp; Settings'!$C$10,0),2))</f>
        <v/>
      </c>
      <c r="J335" s="22" t="n"/>
      <c r="K335" s="21" t="n"/>
      <c r="L335" s="22" t="n"/>
      <c r="M335" s="22" t="n"/>
      <c r="N335" s="22" t="n"/>
      <c r="O335" s="25">
        <f>IF(H335="","",H335-I335-N(J335)-N(L335)-N(M335)-N(N335))</f>
        <v/>
      </c>
      <c r="P335" s="26">
        <f>IF(OR(H335="",N(H335)=0),"",O335/H335)</f>
        <v/>
      </c>
    </row>
    <row r="336" ht="19" customHeight="1">
      <c r="B336" s="18" t="n"/>
      <c r="C336" s="19" t="n"/>
      <c r="D336" s="20" t="n"/>
      <c r="E336" s="21" t="n"/>
      <c r="F336" s="22" t="n"/>
      <c r="G336" s="22" t="n"/>
      <c r="H336" s="23">
        <f>IF(AND(F336="",G336=""),"",N(F336)+N(G336))</f>
        <v/>
      </c>
      <c r="I336" s="24">
        <f>IF(H336="","",ROUND(H336*('Fees &amp; Settings'!$C$6+'Fees &amp; Settings'!$C$7)+'Fees &amp; Settings'!$C$8+N(E336)*'Fees &amp; Settings'!$C$9+IF(K336="Y",H336*'Fees &amp; Settings'!$C$10,0),2))</f>
        <v/>
      </c>
      <c r="J336" s="22" t="n"/>
      <c r="K336" s="21" t="n"/>
      <c r="L336" s="22" t="n"/>
      <c r="M336" s="22" t="n"/>
      <c r="N336" s="22" t="n"/>
      <c r="O336" s="25">
        <f>IF(H336="","",H336-I336-N(J336)-N(L336)-N(M336)-N(N336))</f>
        <v/>
      </c>
      <c r="P336" s="26">
        <f>IF(OR(H336="",N(H336)=0),"",O336/H336)</f>
        <v/>
      </c>
    </row>
    <row r="337" ht="19" customHeight="1">
      <c r="B337" s="18" t="n"/>
      <c r="C337" s="19" t="n"/>
      <c r="D337" s="20" t="n"/>
      <c r="E337" s="21" t="n"/>
      <c r="F337" s="22" t="n"/>
      <c r="G337" s="22" t="n"/>
      <c r="H337" s="23">
        <f>IF(AND(F337="",G337=""),"",N(F337)+N(G337))</f>
        <v/>
      </c>
      <c r="I337" s="24">
        <f>IF(H337="","",ROUND(H337*('Fees &amp; Settings'!$C$6+'Fees &amp; Settings'!$C$7)+'Fees &amp; Settings'!$C$8+N(E337)*'Fees &amp; Settings'!$C$9+IF(K337="Y",H337*'Fees &amp; Settings'!$C$10,0),2))</f>
        <v/>
      </c>
      <c r="J337" s="22" t="n"/>
      <c r="K337" s="21" t="n"/>
      <c r="L337" s="22" t="n"/>
      <c r="M337" s="22" t="n"/>
      <c r="N337" s="22" t="n"/>
      <c r="O337" s="25">
        <f>IF(H337="","",H337-I337-N(J337)-N(L337)-N(M337)-N(N337))</f>
        <v/>
      </c>
      <c r="P337" s="26">
        <f>IF(OR(H337="",N(H337)=0),"",O337/H337)</f>
        <v/>
      </c>
    </row>
    <row r="338" ht="19" customHeight="1">
      <c r="B338" s="18" t="n"/>
      <c r="C338" s="19" t="n"/>
      <c r="D338" s="20" t="n"/>
      <c r="E338" s="21" t="n"/>
      <c r="F338" s="22" t="n"/>
      <c r="G338" s="22" t="n"/>
      <c r="H338" s="23">
        <f>IF(AND(F338="",G338=""),"",N(F338)+N(G338))</f>
        <v/>
      </c>
      <c r="I338" s="24">
        <f>IF(H338="","",ROUND(H338*('Fees &amp; Settings'!$C$6+'Fees &amp; Settings'!$C$7)+'Fees &amp; Settings'!$C$8+N(E338)*'Fees &amp; Settings'!$C$9+IF(K338="Y",H338*'Fees &amp; Settings'!$C$10,0),2))</f>
        <v/>
      </c>
      <c r="J338" s="22" t="n"/>
      <c r="K338" s="21" t="n"/>
      <c r="L338" s="22" t="n"/>
      <c r="M338" s="22" t="n"/>
      <c r="N338" s="22" t="n"/>
      <c r="O338" s="25">
        <f>IF(H338="","",H338-I338-N(J338)-N(L338)-N(M338)-N(N338))</f>
        <v/>
      </c>
      <c r="P338" s="26">
        <f>IF(OR(H338="",N(H338)=0),"",O338/H338)</f>
        <v/>
      </c>
    </row>
    <row r="339" ht="19" customHeight="1">
      <c r="B339" s="18" t="n"/>
      <c r="C339" s="19" t="n"/>
      <c r="D339" s="20" t="n"/>
      <c r="E339" s="21" t="n"/>
      <c r="F339" s="22" t="n"/>
      <c r="G339" s="22" t="n"/>
      <c r="H339" s="23">
        <f>IF(AND(F339="",G339=""),"",N(F339)+N(G339))</f>
        <v/>
      </c>
      <c r="I339" s="24">
        <f>IF(H339="","",ROUND(H339*('Fees &amp; Settings'!$C$6+'Fees &amp; Settings'!$C$7)+'Fees &amp; Settings'!$C$8+N(E339)*'Fees &amp; Settings'!$C$9+IF(K339="Y",H339*'Fees &amp; Settings'!$C$10,0),2))</f>
        <v/>
      </c>
      <c r="J339" s="22" t="n"/>
      <c r="K339" s="21" t="n"/>
      <c r="L339" s="22" t="n"/>
      <c r="M339" s="22" t="n"/>
      <c r="N339" s="22" t="n"/>
      <c r="O339" s="25">
        <f>IF(H339="","",H339-I339-N(J339)-N(L339)-N(M339)-N(N339))</f>
        <v/>
      </c>
      <c r="P339" s="26">
        <f>IF(OR(H339="",N(H339)=0),"",O339/H339)</f>
        <v/>
      </c>
    </row>
    <row r="340" ht="19" customHeight="1">
      <c r="B340" s="18" t="n"/>
      <c r="C340" s="19" t="n"/>
      <c r="D340" s="20" t="n"/>
      <c r="E340" s="21" t="n"/>
      <c r="F340" s="22" t="n"/>
      <c r="G340" s="22" t="n"/>
      <c r="H340" s="23">
        <f>IF(AND(F340="",G340=""),"",N(F340)+N(G340))</f>
        <v/>
      </c>
      <c r="I340" s="24">
        <f>IF(H340="","",ROUND(H340*('Fees &amp; Settings'!$C$6+'Fees &amp; Settings'!$C$7)+'Fees &amp; Settings'!$C$8+N(E340)*'Fees &amp; Settings'!$C$9+IF(K340="Y",H340*'Fees &amp; Settings'!$C$10,0),2))</f>
        <v/>
      </c>
      <c r="J340" s="22" t="n"/>
      <c r="K340" s="21" t="n"/>
      <c r="L340" s="22" t="n"/>
      <c r="M340" s="22" t="n"/>
      <c r="N340" s="22" t="n"/>
      <c r="O340" s="25">
        <f>IF(H340="","",H340-I340-N(J340)-N(L340)-N(M340)-N(N340))</f>
        <v/>
      </c>
      <c r="P340" s="26">
        <f>IF(OR(H340="",N(H340)=0),"",O340/H340)</f>
        <v/>
      </c>
    </row>
    <row r="341" ht="19" customHeight="1">
      <c r="B341" s="18" t="n"/>
      <c r="C341" s="19" t="n"/>
      <c r="D341" s="20" t="n"/>
      <c r="E341" s="21" t="n"/>
      <c r="F341" s="22" t="n"/>
      <c r="G341" s="22" t="n"/>
      <c r="H341" s="23">
        <f>IF(AND(F341="",G341=""),"",N(F341)+N(G341))</f>
        <v/>
      </c>
      <c r="I341" s="24">
        <f>IF(H341="","",ROUND(H341*('Fees &amp; Settings'!$C$6+'Fees &amp; Settings'!$C$7)+'Fees &amp; Settings'!$C$8+N(E341)*'Fees &amp; Settings'!$C$9+IF(K341="Y",H341*'Fees &amp; Settings'!$C$10,0),2))</f>
        <v/>
      </c>
      <c r="J341" s="22" t="n"/>
      <c r="K341" s="21" t="n"/>
      <c r="L341" s="22" t="n"/>
      <c r="M341" s="22" t="n"/>
      <c r="N341" s="22" t="n"/>
      <c r="O341" s="25">
        <f>IF(H341="","",H341-I341-N(J341)-N(L341)-N(M341)-N(N341))</f>
        <v/>
      </c>
      <c r="P341" s="26">
        <f>IF(OR(H341="",N(H341)=0),"",O341/H341)</f>
        <v/>
      </c>
    </row>
    <row r="342" ht="19" customHeight="1">
      <c r="B342" s="18" t="n"/>
      <c r="C342" s="19" t="n"/>
      <c r="D342" s="20" t="n"/>
      <c r="E342" s="21" t="n"/>
      <c r="F342" s="22" t="n"/>
      <c r="G342" s="22" t="n"/>
      <c r="H342" s="23">
        <f>IF(AND(F342="",G342=""),"",N(F342)+N(G342))</f>
        <v/>
      </c>
      <c r="I342" s="24">
        <f>IF(H342="","",ROUND(H342*('Fees &amp; Settings'!$C$6+'Fees &amp; Settings'!$C$7)+'Fees &amp; Settings'!$C$8+N(E342)*'Fees &amp; Settings'!$C$9+IF(K342="Y",H342*'Fees &amp; Settings'!$C$10,0),2))</f>
        <v/>
      </c>
      <c r="J342" s="22" t="n"/>
      <c r="K342" s="21" t="n"/>
      <c r="L342" s="22" t="n"/>
      <c r="M342" s="22" t="n"/>
      <c r="N342" s="22" t="n"/>
      <c r="O342" s="25">
        <f>IF(H342="","",H342-I342-N(J342)-N(L342)-N(M342)-N(N342))</f>
        <v/>
      </c>
      <c r="P342" s="26">
        <f>IF(OR(H342="",N(H342)=0),"",O342/H342)</f>
        <v/>
      </c>
    </row>
    <row r="343" ht="19" customHeight="1">
      <c r="B343" s="18" t="n"/>
      <c r="C343" s="19" t="n"/>
      <c r="D343" s="20" t="n"/>
      <c r="E343" s="21" t="n"/>
      <c r="F343" s="22" t="n"/>
      <c r="G343" s="22" t="n"/>
      <c r="H343" s="23">
        <f>IF(AND(F343="",G343=""),"",N(F343)+N(G343))</f>
        <v/>
      </c>
      <c r="I343" s="24">
        <f>IF(H343="","",ROUND(H343*('Fees &amp; Settings'!$C$6+'Fees &amp; Settings'!$C$7)+'Fees &amp; Settings'!$C$8+N(E343)*'Fees &amp; Settings'!$C$9+IF(K343="Y",H343*'Fees &amp; Settings'!$C$10,0),2))</f>
        <v/>
      </c>
      <c r="J343" s="22" t="n"/>
      <c r="K343" s="21" t="n"/>
      <c r="L343" s="22" t="n"/>
      <c r="M343" s="22" t="n"/>
      <c r="N343" s="22" t="n"/>
      <c r="O343" s="25">
        <f>IF(H343="","",H343-I343-N(J343)-N(L343)-N(M343)-N(N343))</f>
        <v/>
      </c>
      <c r="P343" s="26">
        <f>IF(OR(H343="",N(H343)=0),"",O343/H343)</f>
        <v/>
      </c>
    </row>
    <row r="344" ht="19" customHeight="1">
      <c r="B344" s="18" t="n"/>
      <c r="C344" s="19" t="n"/>
      <c r="D344" s="20" t="n"/>
      <c r="E344" s="21" t="n"/>
      <c r="F344" s="22" t="n"/>
      <c r="G344" s="22" t="n"/>
      <c r="H344" s="23">
        <f>IF(AND(F344="",G344=""),"",N(F344)+N(G344))</f>
        <v/>
      </c>
      <c r="I344" s="24">
        <f>IF(H344="","",ROUND(H344*('Fees &amp; Settings'!$C$6+'Fees &amp; Settings'!$C$7)+'Fees &amp; Settings'!$C$8+N(E344)*'Fees &amp; Settings'!$C$9+IF(K344="Y",H344*'Fees &amp; Settings'!$C$10,0),2))</f>
        <v/>
      </c>
      <c r="J344" s="22" t="n"/>
      <c r="K344" s="21" t="n"/>
      <c r="L344" s="22" t="n"/>
      <c r="M344" s="22" t="n"/>
      <c r="N344" s="22" t="n"/>
      <c r="O344" s="25">
        <f>IF(H344="","",H344-I344-N(J344)-N(L344)-N(M344)-N(N344))</f>
        <v/>
      </c>
      <c r="P344" s="26">
        <f>IF(OR(H344="",N(H344)=0),"",O344/H344)</f>
        <v/>
      </c>
    </row>
    <row r="345" ht="19" customHeight="1">
      <c r="B345" s="18" t="n"/>
      <c r="C345" s="19" t="n"/>
      <c r="D345" s="20" t="n"/>
      <c r="E345" s="21" t="n"/>
      <c r="F345" s="22" t="n"/>
      <c r="G345" s="22" t="n"/>
      <c r="H345" s="23">
        <f>IF(AND(F345="",G345=""),"",N(F345)+N(G345))</f>
        <v/>
      </c>
      <c r="I345" s="24">
        <f>IF(H345="","",ROUND(H345*('Fees &amp; Settings'!$C$6+'Fees &amp; Settings'!$C$7)+'Fees &amp; Settings'!$C$8+N(E345)*'Fees &amp; Settings'!$C$9+IF(K345="Y",H345*'Fees &amp; Settings'!$C$10,0),2))</f>
        <v/>
      </c>
      <c r="J345" s="22" t="n"/>
      <c r="K345" s="21" t="n"/>
      <c r="L345" s="22" t="n"/>
      <c r="M345" s="22" t="n"/>
      <c r="N345" s="22" t="n"/>
      <c r="O345" s="25">
        <f>IF(H345="","",H345-I345-N(J345)-N(L345)-N(M345)-N(N345))</f>
        <v/>
      </c>
      <c r="P345" s="26">
        <f>IF(OR(H345="",N(H345)=0),"",O345/H345)</f>
        <v/>
      </c>
    </row>
    <row r="346" ht="19" customHeight="1">
      <c r="B346" s="18" t="n"/>
      <c r="C346" s="19" t="n"/>
      <c r="D346" s="20" t="n"/>
      <c r="E346" s="21" t="n"/>
      <c r="F346" s="22" t="n"/>
      <c r="G346" s="22" t="n"/>
      <c r="H346" s="23">
        <f>IF(AND(F346="",G346=""),"",N(F346)+N(G346))</f>
        <v/>
      </c>
      <c r="I346" s="24">
        <f>IF(H346="","",ROUND(H346*('Fees &amp; Settings'!$C$6+'Fees &amp; Settings'!$C$7)+'Fees &amp; Settings'!$C$8+N(E346)*'Fees &amp; Settings'!$C$9+IF(K346="Y",H346*'Fees &amp; Settings'!$C$10,0),2))</f>
        <v/>
      </c>
      <c r="J346" s="22" t="n"/>
      <c r="K346" s="21" t="n"/>
      <c r="L346" s="22" t="n"/>
      <c r="M346" s="22" t="n"/>
      <c r="N346" s="22" t="n"/>
      <c r="O346" s="25">
        <f>IF(H346="","",H346-I346-N(J346)-N(L346)-N(M346)-N(N346))</f>
        <v/>
      </c>
      <c r="P346" s="26">
        <f>IF(OR(H346="",N(H346)=0),"",O346/H346)</f>
        <v/>
      </c>
    </row>
    <row r="347" ht="19" customHeight="1">
      <c r="B347" s="18" t="n"/>
      <c r="C347" s="19" t="n"/>
      <c r="D347" s="20" t="n"/>
      <c r="E347" s="21" t="n"/>
      <c r="F347" s="22" t="n"/>
      <c r="G347" s="22" t="n"/>
      <c r="H347" s="23">
        <f>IF(AND(F347="",G347=""),"",N(F347)+N(G347))</f>
        <v/>
      </c>
      <c r="I347" s="24">
        <f>IF(H347="","",ROUND(H347*('Fees &amp; Settings'!$C$6+'Fees &amp; Settings'!$C$7)+'Fees &amp; Settings'!$C$8+N(E347)*'Fees &amp; Settings'!$C$9+IF(K347="Y",H347*'Fees &amp; Settings'!$C$10,0),2))</f>
        <v/>
      </c>
      <c r="J347" s="22" t="n"/>
      <c r="K347" s="21" t="n"/>
      <c r="L347" s="22" t="n"/>
      <c r="M347" s="22" t="n"/>
      <c r="N347" s="22" t="n"/>
      <c r="O347" s="25">
        <f>IF(H347="","",H347-I347-N(J347)-N(L347)-N(M347)-N(N347))</f>
        <v/>
      </c>
      <c r="P347" s="26">
        <f>IF(OR(H347="",N(H347)=0),"",O347/H347)</f>
        <v/>
      </c>
    </row>
    <row r="348" ht="19" customHeight="1">
      <c r="B348" s="18" t="n"/>
      <c r="C348" s="19" t="n"/>
      <c r="D348" s="20" t="n"/>
      <c r="E348" s="21" t="n"/>
      <c r="F348" s="22" t="n"/>
      <c r="G348" s="22" t="n"/>
      <c r="H348" s="23">
        <f>IF(AND(F348="",G348=""),"",N(F348)+N(G348))</f>
        <v/>
      </c>
      <c r="I348" s="24">
        <f>IF(H348="","",ROUND(H348*('Fees &amp; Settings'!$C$6+'Fees &amp; Settings'!$C$7)+'Fees &amp; Settings'!$C$8+N(E348)*'Fees &amp; Settings'!$C$9+IF(K348="Y",H348*'Fees &amp; Settings'!$C$10,0),2))</f>
        <v/>
      </c>
      <c r="J348" s="22" t="n"/>
      <c r="K348" s="21" t="n"/>
      <c r="L348" s="22" t="n"/>
      <c r="M348" s="22" t="n"/>
      <c r="N348" s="22" t="n"/>
      <c r="O348" s="25">
        <f>IF(H348="","",H348-I348-N(J348)-N(L348)-N(M348)-N(N348))</f>
        <v/>
      </c>
      <c r="P348" s="26">
        <f>IF(OR(H348="",N(H348)=0),"",O348/H348)</f>
        <v/>
      </c>
    </row>
    <row r="349" ht="19" customHeight="1">
      <c r="B349" s="18" t="n"/>
      <c r="C349" s="19" t="n"/>
      <c r="D349" s="20" t="n"/>
      <c r="E349" s="21" t="n"/>
      <c r="F349" s="22" t="n"/>
      <c r="G349" s="22" t="n"/>
      <c r="H349" s="23">
        <f>IF(AND(F349="",G349=""),"",N(F349)+N(G349))</f>
        <v/>
      </c>
      <c r="I349" s="24">
        <f>IF(H349="","",ROUND(H349*('Fees &amp; Settings'!$C$6+'Fees &amp; Settings'!$C$7)+'Fees &amp; Settings'!$C$8+N(E349)*'Fees &amp; Settings'!$C$9+IF(K349="Y",H349*'Fees &amp; Settings'!$C$10,0),2))</f>
        <v/>
      </c>
      <c r="J349" s="22" t="n"/>
      <c r="K349" s="21" t="n"/>
      <c r="L349" s="22" t="n"/>
      <c r="M349" s="22" t="n"/>
      <c r="N349" s="22" t="n"/>
      <c r="O349" s="25">
        <f>IF(H349="","",H349-I349-N(J349)-N(L349)-N(M349)-N(N349))</f>
        <v/>
      </c>
      <c r="P349" s="26">
        <f>IF(OR(H349="",N(H349)=0),"",O349/H349)</f>
        <v/>
      </c>
    </row>
    <row r="350" ht="19" customHeight="1">
      <c r="B350" s="18" t="n"/>
      <c r="C350" s="19" t="n"/>
      <c r="D350" s="20" t="n"/>
      <c r="E350" s="21" t="n"/>
      <c r="F350" s="22" t="n"/>
      <c r="G350" s="22" t="n"/>
      <c r="H350" s="23">
        <f>IF(AND(F350="",G350=""),"",N(F350)+N(G350))</f>
        <v/>
      </c>
      <c r="I350" s="24">
        <f>IF(H350="","",ROUND(H350*('Fees &amp; Settings'!$C$6+'Fees &amp; Settings'!$C$7)+'Fees &amp; Settings'!$C$8+N(E350)*'Fees &amp; Settings'!$C$9+IF(K350="Y",H350*'Fees &amp; Settings'!$C$10,0),2))</f>
        <v/>
      </c>
      <c r="J350" s="22" t="n"/>
      <c r="K350" s="21" t="n"/>
      <c r="L350" s="22" t="n"/>
      <c r="M350" s="22" t="n"/>
      <c r="N350" s="22" t="n"/>
      <c r="O350" s="25">
        <f>IF(H350="","",H350-I350-N(J350)-N(L350)-N(M350)-N(N350))</f>
        <v/>
      </c>
      <c r="P350" s="26">
        <f>IF(OR(H350="",N(H350)=0),"",O350/H350)</f>
        <v/>
      </c>
    </row>
    <row r="351" ht="19" customHeight="1">
      <c r="B351" s="18" t="n"/>
      <c r="C351" s="19" t="n"/>
      <c r="D351" s="20" t="n"/>
      <c r="E351" s="21" t="n"/>
      <c r="F351" s="22" t="n"/>
      <c r="G351" s="22" t="n"/>
      <c r="H351" s="23">
        <f>IF(AND(F351="",G351=""),"",N(F351)+N(G351))</f>
        <v/>
      </c>
      <c r="I351" s="24">
        <f>IF(H351="","",ROUND(H351*('Fees &amp; Settings'!$C$6+'Fees &amp; Settings'!$C$7)+'Fees &amp; Settings'!$C$8+N(E351)*'Fees &amp; Settings'!$C$9+IF(K351="Y",H351*'Fees &amp; Settings'!$C$10,0),2))</f>
        <v/>
      </c>
      <c r="J351" s="22" t="n"/>
      <c r="K351" s="21" t="n"/>
      <c r="L351" s="22" t="n"/>
      <c r="M351" s="22" t="n"/>
      <c r="N351" s="22" t="n"/>
      <c r="O351" s="25">
        <f>IF(H351="","",H351-I351-N(J351)-N(L351)-N(M351)-N(N351))</f>
        <v/>
      </c>
      <c r="P351" s="26">
        <f>IF(OR(H351="",N(H351)=0),"",O351/H351)</f>
        <v/>
      </c>
    </row>
    <row r="352" ht="19" customHeight="1">
      <c r="B352" s="18" t="n"/>
      <c r="C352" s="19" t="n"/>
      <c r="D352" s="20" t="n"/>
      <c r="E352" s="21" t="n"/>
      <c r="F352" s="22" t="n"/>
      <c r="G352" s="22" t="n"/>
      <c r="H352" s="23">
        <f>IF(AND(F352="",G352=""),"",N(F352)+N(G352))</f>
        <v/>
      </c>
      <c r="I352" s="24">
        <f>IF(H352="","",ROUND(H352*('Fees &amp; Settings'!$C$6+'Fees &amp; Settings'!$C$7)+'Fees &amp; Settings'!$C$8+N(E352)*'Fees &amp; Settings'!$C$9+IF(K352="Y",H352*'Fees &amp; Settings'!$C$10,0),2))</f>
        <v/>
      </c>
      <c r="J352" s="22" t="n"/>
      <c r="K352" s="21" t="n"/>
      <c r="L352" s="22" t="n"/>
      <c r="M352" s="22" t="n"/>
      <c r="N352" s="22" t="n"/>
      <c r="O352" s="25">
        <f>IF(H352="","",H352-I352-N(J352)-N(L352)-N(M352)-N(N352))</f>
        <v/>
      </c>
      <c r="P352" s="26">
        <f>IF(OR(H352="",N(H352)=0),"",O352/H352)</f>
        <v/>
      </c>
    </row>
    <row r="353" ht="19" customHeight="1">
      <c r="B353" s="18" t="n"/>
      <c r="C353" s="19" t="n"/>
      <c r="D353" s="20" t="n"/>
      <c r="E353" s="21" t="n"/>
      <c r="F353" s="22" t="n"/>
      <c r="G353" s="22" t="n"/>
      <c r="H353" s="23">
        <f>IF(AND(F353="",G353=""),"",N(F353)+N(G353))</f>
        <v/>
      </c>
      <c r="I353" s="24">
        <f>IF(H353="","",ROUND(H353*('Fees &amp; Settings'!$C$6+'Fees &amp; Settings'!$C$7)+'Fees &amp; Settings'!$C$8+N(E353)*'Fees &amp; Settings'!$C$9+IF(K353="Y",H353*'Fees &amp; Settings'!$C$10,0),2))</f>
        <v/>
      </c>
      <c r="J353" s="22" t="n"/>
      <c r="K353" s="21" t="n"/>
      <c r="L353" s="22" t="n"/>
      <c r="M353" s="22" t="n"/>
      <c r="N353" s="22" t="n"/>
      <c r="O353" s="25">
        <f>IF(H353="","",H353-I353-N(J353)-N(L353)-N(M353)-N(N353))</f>
        <v/>
      </c>
      <c r="P353" s="26">
        <f>IF(OR(H353="",N(H353)=0),"",O353/H353)</f>
        <v/>
      </c>
    </row>
    <row r="354" ht="19" customHeight="1">
      <c r="B354" s="18" t="n"/>
      <c r="C354" s="19" t="n"/>
      <c r="D354" s="20" t="n"/>
      <c r="E354" s="21" t="n"/>
      <c r="F354" s="22" t="n"/>
      <c r="G354" s="22" t="n"/>
      <c r="H354" s="23">
        <f>IF(AND(F354="",G354=""),"",N(F354)+N(G354))</f>
        <v/>
      </c>
      <c r="I354" s="24">
        <f>IF(H354="","",ROUND(H354*('Fees &amp; Settings'!$C$6+'Fees &amp; Settings'!$C$7)+'Fees &amp; Settings'!$C$8+N(E354)*'Fees &amp; Settings'!$C$9+IF(K354="Y",H354*'Fees &amp; Settings'!$C$10,0),2))</f>
        <v/>
      </c>
      <c r="J354" s="22" t="n"/>
      <c r="K354" s="21" t="n"/>
      <c r="L354" s="22" t="n"/>
      <c r="M354" s="22" t="n"/>
      <c r="N354" s="22" t="n"/>
      <c r="O354" s="25">
        <f>IF(H354="","",H354-I354-N(J354)-N(L354)-N(M354)-N(N354))</f>
        <v/>
      </c>
      <c r="P354" s="26">
        <f>IF(OR(H354="",N(H354)=0),"",O354/H354)</f>
        <v/>
      </c>
    </row>
    <row r="355" ht="19" customHeight="1">
      <c r="B355" s="18" t="n"/>
      <c r="C355" s="19" t="n"/>
      <c r="D355" s="20" t="n"/>
      <c r="E355" s="21" t="n"/>
      <c r="F355" s="22" t="n"/>
      <c r="G355" s="22" t="n"/>
      <c r="H355" s="23">
        <f>IF(AND(F355="",G355=""),"",N(F355)+N(G355))</f>
        <v/>
      </c>
      <c r="I355" s="24">
        <f>IF(H355="","",ROUND(H355*('Fees &amp; Settings'!$C$6+'Fees &amp; Settings'!$C$7)+'Fees &amp; Settings'!$C$8+N(E355)*'Fees &amp; Settings'!$C$9+IF(K355="Y",H355*'Fees &amp; Settings'!$C$10,0),2))</f>
        <v/>
      </c>
      <c r="J355" s="22" t="n"/>
      <c r="K355" s="21" t="n"/>
      <c r="L355" s="22" t="n"/>
      <c r="M355" s="22" t="n"/>
      <c r="N355" s="22" t="n"/>
      <c r="O355" s="25">
        <f>IF(H355="","",H355-I355-N(J355)-N(L355)-N(M355)-N(N355))</f>
        <v/>
      </c>
      <c r="P355" s="26">
        <f>IF(OR(H355="",N(H355)=0),"",O355/H355)</f>
        <v/>
      </c>
    </row>
    <row r="356" ht="19" customHeight="1">
      <c r="B356" s="18" t="n"/>
      <c r="C356" s="19" t="n"/>
      <c r="D356" s="20" t="n"/>
      <c r="E356" s="21" t="n"/>
      <c r="F356" s="22" t="n"/>
      <c r="G356" s="22" t="n"/>
      <c r="H356" s="23">
        <f>IF(AND(F356="",G356=""),"",N(F356)+N(G356))</f>
        <v/>
      </c>
      <c r="I356" s="24">
        <f>IF(H356="","",ROUND(H356*('Fees &amp; Settings'!$C$6+'Fees &amp; Settings'!$C$7)+'Fees &amp; Settings'!$C$8+N(E356)*'Fees &amp; Settings'!$C$9+IF(K356="Y",H356*'Fees &amp; Settings'!$C$10,0),2))</f>
        <v/>
      </c>
      <c r="J356" s="22" t="n"/>
      <c r="K356" s="21" t="n"/>
      <c r="L356" s="22" t="n"/>
      <c r="M356" s="22" t="n"/>
      <c r="N356" s="22" t="n"/>
      <c r="O356" s="25">
        <f>IF(H356="","",H356-I356-N(J356)-N(L356)-N(M356)-N(N356))</f>
        <v/>
      </c>
      <c r="P356" s="26">
        <f>IF(OR(H356="",N(H356)=0),"",O356/H356)</f>
        <v/>
      </c>
    </row>
    <row r="357" ht="19" customHeight="1">
      <c r="B357" s="18" t="n"/>
      <c r="C357" s="19" t="n"/>
      <c r="D357" s="20" t="n"/>
      <c r="E357" s="21" t="n"/>
      <c r="F357" s="22" t="n"/>
      <c r="G357" s="22" t="n"/>
      <c r="H357" s="23">
        <f>IF(AND(F357="",G357=""),"",N(F357)+N(G357))</f>
        <v/>
      </c>
      <c r="I357" s="24">
        <f>IF(H357="","",ROUND(H357*('Fees &amp; Settings'!$C$6+'Fees &amp; Settings'!$C$7)+'Fees &amp; Settings'!$C$8+N(E357)*'Fees &amp; Settings'!$C$9+IF(K357="Y",H357*'Fees &amp; Settings'!$C$10,0),2))</f>
        <v/>
      </c>
      <c r="J357" s="22" t="n"/>
      <c r="K357" s="21" t="n"/>
      <c r="L357" s="22" t="n"/>
      <c r="M357" s="22" t="n"/>
      <c r="N357" s="22" t="n"/>
      <c r="O357" s="25">
        <f>IF(H357="","",H357-I357-N(J357)-N(L357)-N(M357)-N(N357))</f>
        <v/>
      </c>
      <c r="P357" s="26">
        <f>IF(OR(H357="",N(H357)=0),"",O357/H357)</f>
        <v/>
      </c>
    </row>
    <row r="358" ht="19" customHeight="1">
      <c r="B358" s="18" t="n"/>
      <c r="C358" s="19" t="n"/>
      <c r="D358" s="20" t="n"/>
      <c r="E358" s="21" t="n"/>
      <c r="F358" s="22" t="n"/>
      <c r="G358" s="22" t="n"/>
      <c r="H358" s="23">
        <f>IF(AND(F358="",G358=""),"",N(F358)+N(G358))</f>
        <v/>
      </c>
      <c r="I358" s="24">
        <f>IF(H358="","",ROUND(H358*('Fees &amp; Settings'!$C$6+'Fees &amp; Settings'!$C$7)+'Fees &amp; Settings'!$C$8+N(E358)*'Fees &amp; Settings'!$C$9+IF(K358="Y",H358*'Fees &amp; Settings'!$C$10,0),2))</f>
        <v/>
      </c>
      <c r="J358" s="22" t="n"/>
      <c r="K358" s="21" t="n"/>
      <c r="L358" s="22" t="n"/>
      <c r="M358" s="22" t="n"/>
      <c r="N358" s="22" t="n"/>
      <c r="O358" s="25">
        <f>IF(H358="","",H358-I358-N(J358)-N(L358)-N(M358)-N(N358))</f>
        <v/>
      </c>
      <c r="P358" s="26">
        <f>IF(OR(H358="",N(H358)=0),"",O358/H358)</f>
        <v/>
      </c>
    </row>
    <row r="359" ht="19" customHeight="1">
      <c r="B359" s="18" t="n"/>
      <c r="C359" s="19" t="n"/>
      <c r="D359" s="20" t="n"/>
      <c r="E359" s="21" t="n"/>
      <c r="F359" s="22" t="n"/>
      <c r="G359" s="22" t="n"/>
      <c r="H359" s="23">
        <f>IF(AND(F359="",G359=""),"",N(F359)+N(G359))</f>
        <v/>
      </c>
      <c r="I359" s="24">
        <f>IF(H359="","",ROUND(H359*('Fees &amp; Settings'!$C$6+'Fees &amp; Settings'!$C$7)+'Fees &amp; Settings'!$C$8+N(E359)*'Fees &amp; Settings'!$C$9+IF(K359="Y",H359*'Fees &amp; Settings'!$C$10,0),2))</f>
        <v/>
      </c>
      <c r="J359" s="22" t="n"/>
      <c r="K359" s="21" t="n"/>
      <c r="L359" s="22" t="n"/>
      <c r="M359" s="22" t="n"/>
      <c r="N359" s="22" t="n"/>
      <c r="O359" s="25">
        <f>IF(H359="","",H359-I359-N(J359)-N(L359)-N(M359)-N(N359))</f>
        <v/>
      </c>
      <c r="P359" s="26">
        <f>IF(OR(H359="",N(H359)=0),"",O359/H359)</f>
        <v/>
      </c>
    </row>
    <row r="360" ht="19" customHeight="1">
      <c r="B360" s="18" t="n"/>
      <c r="C360" s="19" t="n"/>
      <c r="D360" s="20" t="n"/>
      <c r="E360" s="21" t="n"/>
      <c r="F360" s="22" t="n"/>
      <c r="G360" s="22" t="n"/>
      <c r="H360" s="23">
        <f>IF(AND(F360="",G360=""),"",N(F360)+N(G360))</f>
        <v/>
      </c>
      <c r="I360" s="24">
        <f>IF(H360="","",ROUND(H360*('Fees &amp; Settings'!$C$6+'Fees &amp; Settings'!$C$7)+'Fees &amp; Settings'!$C$8+N(E360)*'Fees &amp; Settings'!$C$9+IF(K360="Y",H360*'Fees &amp; Settings'!$C$10,0),2))</f>
        <v/>
      </c>
      <c r="J360" s="22" t="n"/>
      <c r="K360" s="21" t="n"/>
      <c r="L360" s="22" t="n"/>
      <c r="M360" s="22" t="n"/>
      <c r="N360" s="22" t="n"/>
      <c r="O360" s="25">
        <f>IF(H360="","",H360-I360-N(J360)-N(L360)-N(M360)-N(N360))</f>
        <v/>
      </c>
      <c r="P360" s="26">
        <f>IF(OR(H360="",N(H360)=0),"",O360/H360)</f>
        <v/>
      </c>
    </row>
    <row r="361" ht="19" customHeight="1">
      <c r="B361" s="18" t="n"/>
      <c r="C361" s="19" t="n"/>
      <c r="D361" s="20" t="n"/>
      <c r="E361" s="21" t="n"/>
      <c r="F361" s="22" t="n"/>
      <c r="G361" s="22" t="n"/>
      <c r="H361" s="23">
        <f>IF(AND(F361="",G361=""),"",N(F361)+N(G361))</f>
        <v/>
      </c>
      <c r="I361" s="24">
        <f>IF(H361="","",ROUND(H361*('Fees &amp; Settings'!$C$6+'Fees &amp; Settings'!$C$7)+'Fees &amp; Settings'!$C$8+N(E361)*'Fees &amp; Settings'!$C$9+IF(K361="Y",H361*'Fees &amp; Settings'!$C$10,0),2))</f>
        <v/>
      </c>
      <c r="J361" s="22" t="n"/>
      <c r="K361" s="21" t="n"/>
      <c r="L361" s="22" t="n"/>
      <c r="M361" s="22" t="n"/>
      <c r="N361" s="22" t="n"/>
      <c r="O361" s="25">
        <f>IF(H361="","",H361-I361-N(J361)-N(L361)-N(M361)-N(N361))</f>
        <v/>
      </c>
      <c r="P361" s="26">
        <f>IF(OR(H361="",N(H361)=0),"",O361/H361)</f>
        <v/>
      </c>
    </row>
    <row r="362" ht="19" customHeight="1">
      <c r="B362" s="18" t="n"/>
      <c r="C362" s="19" t="n"/>
      <c r="D362" s="20" t="n"/>
      <c r="E362" s="21" t="n"/>
      <c r="F362" s="22" t="n"/>
      <c r="G362" s="22" t="n"/>
      <c r="H362" s="23">
        <f>IF(AND(F362="",G362=""),"",N(F362)+N(G362))</f>
        <v/>
      </c>
      <c r="I362" s="24">
        <f>IF(H362="","",ROUND(H362*('Fees &amp; Settings'!$C$6+'Fees &amp; Settings'!$C$7)+'Fees &amp; Settings'!$C$8+N(E362)*'Fees &amp; Settings'!$C$9+IF(K362="Y",H362*'Fees &amp; Settings'!$C$10,0),2))</f>
        <v/>
      </c>
      <c r="J362" s="22" t="n"/>
      <c r="K362" s="21" t="n"/>
      <c r="L362" s="22" t="n"/>
      <c r="M362" s="22" t="n"/>
      <c r="N362" s="22" t="n"/>
      <c r="O362" s="25">
        <f>IF(H362="","",H362-I362-N(J362)-N(L362)-N(M362)-N(N362))</f>
        <v/>
      </c>
      <c r="P362" s="26">
        <f>IF(OR(H362="",N(H362)=0),"",O362/H362)</f>
        <v/>
      </c>
    </row>
    <row r="363" ht="19" customHeight="1">
      <c r="B363" s="18" t="n"/>
      <c r="C363" s="19" t="n"/>
      <c r="D363" s="20" t="n"/>
      <c r="E363" s="21" t="n"/>
      <c r="F363" s="22" t="n"/>
      <c r="G363" s="22" t="n"/>
      <c r="H363" s="23">
        <f>IF(AND(F363="",G363=""),"",N(F363)+N(G363))</f>
        <v/>
      </c>
      <c r="I363" s="24">
        <f>IF(H363="","",ROUND(H363*('Fees &amp; Settings'!$C$6+'Fees &amp; Settings'!$C$7)+'Fees &amp; Settings'!$C$8+N(E363)*'Fees &amp; Settings'!$C$9+IF(K363="Y",H363*'Fees &amp; Settings'!$C$10,0),2))</f>
        <v/>
      </c>
      <c r="J363" s="22" t="n"/>
      <c r="K363" s="21" t="n"/>
      <c r="L363" s="22" t="n"/>
      <c r="M363" s="22" t="n"/>
      <c r="N363" s="22" t="n"/>
      <c r="O363" s="25">
        <f>IF(H363="","",H363-I363-N(J363)-N(L363)-N(M363)-N(N363))</f>
        <v/>
      </c>
      <c r="P363" s="26">
        <f>IF(OR(H363="",N(H363)=0),"",O363/H363)</f>
        <v/>
      </c>
    </row>
    <row r="364" ht="19" customHeight="1">
      <c r="B364" s="18" t="n"/>
      <c r="C364" s="19" t="n"/>
      <c r="D364" s="20" t="n"/>
      <c r="E364" s="21" t="n"/>
      <c r="F364" s="22" t="n"/>
      <c r="G364" s="22" t="n"/>
      <c r="H364" s="23">
        <f>IF(AND(F364="",G364=""),"",N(F364)+N(G364))</f>
        <v/>
      </c>
      <c r="I364" s="24">
        <f>IF(H364="","",ROUND(H364*('Fees &amp; Settings'!$C$6+'Fees &amp; Settings'!$C$7)+'Fees &amp; Settings'!$C$8+N(E364)*'Fees &amp; Settings'!$C$9+IF(K364="Y",H364*'Fees &amp; Settings'!$C$10,0),2))</f>
        <v/>
      </c>
      <c r="J364" s="22" t="n"/>
      <c r="K364" s="21" t="n"/>
      <c r="L364" s="22" t="n"/>
      <c r="M364" s="22" t="n"/>
      <c r="N364" s="22" t="n"/>
      <c r="O364" s="25">
        <f>IF(H364="","",H364-I364-N(J364)-N(L364)-N(M364)-N(N364))</f>
        <v/>
      </c>
      <c r="P364" s="26">
        <f>IF(OR(H364="",N(H364)=0),"",O364/H364)</f>
        <v/>
      </c>
    </row>
    <row r="365" ht="19" customHeight="1">
      <c r="B365" s="18" t="n"/>
      <c r="C365" s="19" t="n"/>
      <c r="D365" s="20" t="n"/>
      <c r="E365" s="21" t="n"/>
      <c r="F365" s="22" t="n"/>
      <c r="G365" s="22" t="n"/>
      <c r="H365" s="23">
        <f>IF(AND(F365="",G365=""),"",N(F365)+N(G365))</f>
        <v/>
      </c>
      <c r="I365" s="24">
        <f>IF(H365="","",ROUND(H365*('Fees &amp; Settings'!$C$6+'Fees &amp; Settings'!$C$7)+'Fees &amp; Settings'!$C$8+N(E365)*'Fees &amp; Settings'!$C$9+IF(K365="Y",H365*'Fees &amp; Settings'!$C$10,0),2))</f>
        <v/>
      </c>
      <c r="J365" s="22" t="n"/>
      <c r="K365" s="21" t="n"/>
      <c r="L365" s="22" t="n"/>
      <c r="M365" s="22" t="n"/>
      <c r="N365" s="22" t="n"/>
      <c r="O365" s="25">
        <f>IF(H365="","",H365-I365-N(J365)-N(L365)-N(M365)-N(N365))</f>
        <v/>
      </c>
      <c r="P365" s="26">
        <f>IF(OR(H365="",N(H365)=0),"",O365/H365)</f>
        <v/>
      </c>
    </row>
    <row r="366" ht="19" customHeight="1">
      <c r="B366" s="18" t="n"/>
      <c r="C366" s="19" t="n"/>
      <c r="D366" s="20" t="n"/>
      <c r="E366" s="21" t="n"/>
      <c r="F366" s="22" t="n"/>
      <c r="G366" s="22" t="n"/>
      <c r="H366" s="23">
        <f>IF(AND(F366="",G366=""),"",N(F366)+N(G366))</f>
        <v/>
      </c>
      <c r="I366" s="24">
        <f>IF(H366="","",ROUND(H366*('Fees &amp; Settings'!$C$6+'Fees &amp; Settings'!$C$7)+'Fees &amp; Settings'!$C$8+N(E366)*'Fees &amp; Settings'!$C$9+IF(K366="Y",H366*'Fees &amp; Settings'!$C$10,0),2))</f>
        <v/>
      </c>
      <c r="J366" s="22" t="n"/>
      <c r="K366" s="21" t="n"/>
      <c r="L366" s="22" t="n"/>
      <c r="M366" s="22" t="n"/>
      <c r="N366" s="22" t="n"/>
      <c r="O366" s="25">
        <f>IF(H366="","",H366-I366-N(J366)-N(L366)-N(M366)-N(N366))</f>
        <v/>
      </c>
      <c r="P366" s="26">
        <f>IF(OR(H366="",N(H366)=0),"",O366/H366)</f>
        <v/>
      </c>
    </row>
    <row r="367" ht="19" customHeight="1">
      <c r="B367" s="18" t="n"/>
      <c r="C367" s="19" t="n"/>
      <c r="D367" s="20" t="n"/>
      <c r="E367" s="21" t="n"/>
      <c r="F367" s="22" t="n"/>
      <c r="G367" s="22" t="n"/>
      <c r="H367" s="23">
        <f>IF(AND(F367="",G367=""),"",N(F367)+N(G367))</f>
        <v/>
      </c>
      <c r="I367" s="24">
        <f>IF(H367="","",ROUND(H367*('Fees &amp; Settings'!$C$6+'Fees &amp; Settings'!$C$7)+'Fees &amp; Settings'!$C$8+N(E367)*'Fees &amp; Settings'!$C$9+IF(K367="Y",H367*'Fees &amp; Settings'!$C$10,0),2))</f>
        <v/>
      </c>
      <c r="J367" s="22" t="n"/>
      <c r="K367" s="21" t="n"/>
      <c r="L367" s="22" t="n"/>
      <c r="M367" s="22" t="n"/>
      <c r="N367" s="22" t="n"/>
      <c r="O367" s="25">
        <f>IF(H367="","",H367-I367-N(J367)-N(L367)-N(M367)-N(N367))</f>
        <v/>
      </c>
      <c r="P367" s="26">
        <f>IF(OR(H367="",N(H367)=0),"",O367/H367)</f>
        <v/>
      </c>
    </row>
    <row r="368" ht="19" customHeight="1">
      <c r="B368" s="18" t="n"/>
      <c r="C368" s="19" t="n"/>
      <c r="D368" s="20" t="n"/>
      <c r="E368" s="21" t="n"/>
      <c r="F368" s="22" t="n"/>
      <c r="G368" s="22" t="n"/>
      <c r="H368" s="23">
        <f>IF(AND(F368="",G368=""),"",N(F368)+N(G368))</f>
        <v/>
      </c>
      <c r="I368" s="24">
        <f>IF(H368="","",ROUND(H368*('Fees &amp; Settings'!$C$6+'Fees &amp; Settings'!$C$7)+'Fees &amp; Settings'!$C$8+N(E368)*'Fees &amp; Settings'!$C$9+IF(K368="Y",H368*'Fees &amp; Settings'!$C$10,0),2))</f>
        <v/>
      </c>
      <c r="J368" s="22" t="n"/>
      <c r="K368" s="21" t="n"/>
      <c r="L368" s="22" t="n"/>
      <c r="M368" s="22" t="n"/>
      <c r="N368" s="22" t="n"/>
      <c r="O368" s="25">
        <f>IF(H368="","",H368-I368-N(J368)-N(L368)-N(M368)-N(N368))</f>
        <v/>
      </c>
      <c r="P368" s="26">
        <f>IF(OR(H368="",N(H368)=0),"",O368/H368)</f>
        <v/>
      </c>
    </row>
    <row r="369" ht="19" customHeight="1">
      <c r="B369" s="18" t="n"/>
      <c r="C369" s="19" t="n"/>
      <c r="D369" s="20" t="n"/>
      <c r="E369" s="21" t="n"/>
      <c r="F369" s="22" t="n"/>
      <c r="G369" s="22" t="n"/>
      <c r="H369" s="23">
        <f>IF(AND(F369="",G369=""),"",N(F369)+N(G369))</f>
        <v/>
      </c>
      <c r="I369" s="24">
        <f>IF(H369="","",ROUND(H369*('Fees &amp; Settings'!$C$6+'Fees &amp; Settings'!$C$7)+'Fees &amp; Settings'!$C$8+N(E369)*'Fees &amp; Settings'!$C$9+IF(K369="Y",H369*'Fees &amp; Settings'!$C$10,0),2))</f>
        <v/>
      </c>
      <c r="J369" s="22" t="n"/>
      <c r="K369" s="21" t="n"/>
      <c r="L369" s="22" t="n"/>
      <c r="M369" s="22" t="n"/>
      <c r="N369" s="22" t="n"/>
      <c r="O369" s="25">
        <f>IF(H369="","",H369-I369-N(J369)-N(L369)-N(M369)-N(N369))</f>
        <v/>
      </c>
      <c r="P369" s="26">
        <f>IF(OR(H369="",N(H369)=0),"",O369/H369)</f>
        <v/>
      </c>
    </row>
    <row r="370" ht="19" customHeight="1">
      <c r="B370" s="18" t="n"/>
      <c r="C370" s="19" t="n"/>
      <c r="D370" s="20" t="n"/>
      <c r="E370" s="21" t="n"/>
      <c r="F370" s="22" t="n"/>
      <c r="G370" s="22" t="n"/>
      <c r="H370" s="23">
        <f>IF(AND(F370="",G370=""),"",N(F370)+N(G370))</f>
        <v/>
      </c>
      <c r="I370" s="24">
        <f>IF(H370="","",ROUND(H370*('Fees &amp; Settings'!$C$6+'Fees &amp; Settings'!$C$7)+'Fees &amp; Settings'!$C$8+N(E370)*'Fees &amp; Settings'!$C$9+IF(K370="Y",H370*'Fees &amp; Settings'!$C$10,0),2))</f>
        <v/>
      </c>
      <c r="J370" s="22" t="n"/>
      <c r="K370" s="21" t="n"/>
      <c r="L370" s="22" t="n"/>
      <c r="M370" s="22" t="n"/>
      <c r="N370" s="22" t="n"/>
      <c r="O370" s="25">
        <f>IF(H370="","",H370-I370-N(J370)-N(L370)-N(M370)-N(N370))</f>
        <v/>
      </c>
      <c r="P370" s="26">
        <f>IF(OR(H370="",N(H370)=0),"",O370/H370)</f>
        <v/>
      </c>
    </row>
    <row r="371" ht="19" customHeight="1">
      <c r="B371" s="18" t="n"/>
      <c r="C371" s="19" t="n"/>
      <c r="D371" s="20" t="n"/>
      <c r="E371" s="21" t="n"/>
      <c r="F371" s="22" t="n"/>
      <c r="G371" s="22" t="n"/>
      <c r="H371" s="23">
        <f>IF(AND(F371="",G371=""),"",N(F371)+N(G371))</f>
        <v/>
      </c>
      <c r="I371" s="24">
        <f>IF(H371="","",ROUND(H371*('Fees &amp; Settings'!$C$6+'Fees &amp; Settings'!$C$7)+'Fees &amp; Settings'!$C$8+N(E371)*'Fees &amp; Settings'!$C$9+IF(K371="Y",H371*'Fees &amp; Settings'!$C$10,0),2))</f>
        <v/>
      </c>
      <c r="J371" s="22" t="n"/>
      <c r="K371" s="21" t="n"/>
      <c r="L371" s="22" t="n"/>
      <c r="M371" s="22" t="n"/>
      <c r="N371" s="22" t="n"/>
      <c r="O371" s="25">
        <f>IF(H371="","",H371-I371-N(J371)-N(L371)-N(M371)-N(N371))</f>
        <v/>
      </c>
      <c r="P371" s="26">
        <f>IF(OR(H371="",N(H371)=0),"",O371/H371)</f>
        <v/>
      </c>
    </row>
    <row r="372" ht="19" customHeight="1">
      <c r="B372" s="18" t="n"/>
      <c r="C372" s="19" t="n"/>
      <c r="D372" s="20" t="n"/>
      <c r="E372" s="21" t="n"/>
      <c r="F372" s="22" t="n"/>
      <c r="G372" s="22" t="n"/>
      <c r="H372" s="23">
        <f>IF(AND(F372="",G372=""),"",N(F372)+N(G372))</f>
        <v/>
      </c>
      <c r="I372" s="24">
        <f>IF(H372="","",ROUND(H372*('Fees &amp; Settings'!$C$6+'Fees &amp; Settings'!$C$7)+'Fees &amp; Settings'!$C$8+N(E372)*'Fees &amp; Settings'!$C$9+IF(K372="Y",H372*'Fees &amp; Settings'!$C$10,0),2))</f>
        <v/>
      </c>
      <c r="J372" s="22" t="n"/>
      <c r="K372" s="21" t="n"/>
      <c r="L372" s="22" t="n"/>
      <c r="M372" s="22" t="n"/>
      <c r="N372" s="22" t="n"/>
      <c r="O372" s="25">
        <f>IF(H372="","",H372-I372-N(J372)-N(L372)-N(M372)-N(N372))</f>
        <v/>
      </c>
      <c r="P372" s="26">
        <f>IF(OR(H372="",N(H372)=0),"",O372/H372)</f>
        <v/>
      </c>
    </row>
    <row r="373" ht="19" customHeight="1">
      <c r="B373" s="18" t="n"/>
      <c r="C373" s="19" t="n"/>
      <c r="D373" s="20" t="n"/>
      <c r="E373" s="21" t="n"/>
      <c r="F373" s="22" t="n"/>
      <c r="G373" s="22" t="n"/>
      <c r="H373" s="23">
        <f>IF(AND(F373="",G373=""),"",N(F373)+N(G373))</f>
        <v/>
      </c>
      <c r="I373" s="24">
        <f>IF(H373="","",ROUND(H373*('Fees &amp; Settings'!$C$6+'Fees &amp; Settings'!$C$7)+'Fees &amp; Settings'!$C$8+N(E373)*'Fees &amp; Settings'!$C$9+IF(K373="Y",H373*'Fees &amp; Settings'!$C$10,0),2))</f>
        <v/>
      </c>
      <c r="J373" s="22" t="n"/>
      <c r="K373" s="21" t="n"/>
      <c r="L373" s="22" t="n"/>
      <c r="M373" s="22" t="n"/>
      <c r="N373" s="22" t="n"/>
      <c r="O373" s="25">
        <f>IF(H373="","",H373-I373-N(J373)-N(L373)-N(M373)-N(N373))</f>
        <v/>
      </c>
      <c r="P373" s="26">
        <f>IF(OR(H373="",N(H373)=0),"",O373/H373)</f>
        <v/>
      </c>
    </row>
    <row r="374" ht="19" customHeight="1">
      <c r="B374" s="18" t="n"/>
      <c r="C374" s="19" t="n"/>
      <c r="D374" s="20" t="n"/>
      <c r="E374" s="21" t="n"/>
      <c r="F374" s="22" t="n"/>
      <c r="G374" s="22" t="n"/>
      <c r="H374" s="23">
        <f>IF(AND(F374="",G374=""),"",N(F374)+N(G374))</f>
        <v/>
      </c>
      <c r="I374" s="24">
        <f>IF(H374="","",ROUND(H374*('Fees &amp; Settings'!$C$6+'Fees &amp; Settings'!$C$7)+'Fees &amp; Settings'!$C$8+N(E374)*'Fees &amp; Settings'!$C$9+IF(K374="Y",H374*'Fees &amp; Settings'!$C$10,0),2))</f>
        <v/>
      </c>
      <c r="J374" s="22" t="n"/>
      <c r="K374" s="21" t="n"/>
      <c r="L374" s="22" t="n"/>
      <c r="M374" s="22" t="n"/>
      <c r="N374" s="22" t="n"/>
      <c r="O374" s="25">
        <f>IF(H374="","",H374-I374-N(J374)-N(L374)-N(M374)-N(N374))</f>
        <v/>
      </c>
      <c r="P374" s="26">
        <f>IF(OR(H374="",N(H374)=0),"",O374/H374)</f>
        <v/>
      </c>
    </row>
    <row r="375" ht="19" customHeight="1">
      <c r="B375" s="18" t="n"/>
      <c r="C375" s="19" t="n"/>
      <c r="D375" s="20" t="n"/>
      <c r="E375" s="21" t="n"/>
      <c r="F375" s="22" t="n"/>
      <c r="G375" s="22" t="n"/>
      <c r="H375" s="23">
        <f>IF(AND(F375="",G375=""),"",N(F375)+N(G375))</f>
        <v/>
      </c>
      <c r="I375" s="24">
        <f>IF(H375="","",ROUND(H375*('Fees &amp; Settings'!$C$6+'Fees &amp; Settings'!$C$7)+'Fees &amp; Settings'!$C$8+N(E375)*'Fees &amp; Settings'!$C$9+IF(K375="Y",H375*'Fees &amp; Settings'!$C$10,0),2))</f>
        <v/>
      </c>
      <c r="J375" s="22" t="n"/>
      <c r="K375" s="21" t="n"/>
      <c r="L375" s="22" t="n"/>
      <c r="M375" s="22" t="n"/>
      <c r="N375" s="22" t="n"/>
      <c r="O375" s="25">
        <f>IF(H375="","",H375-I375-N(J375)-N(L375)-N(M375)-N(N375))</f>
        <v/>
      </c>
      <c r="P375" s="26">
        <f>IF(OR(H375="",N(H375)=0),"",O375/H375)</f>
        <v/>
      </c>
    </row>
    <row r="376" ht="19" customHeight="1">
      <c r="B376" s="18" t="n"/>
      <c r="C376" s="19" t="n"/>
      <c r="D376" s="20" t="n"/>
      <c r="E376" s="21" t="n"/>
      <c r="F376" s="22" t="n"/>
      <c r="G376" s="22" t="n"/>
      <c r="H376" s="23">
        <f>IF(AND(F376="",G376=""),"",N(F376)+N(G376))</f>
        <v/>
      </c>
      <c r="I376" s="24">
        <f>IF(H376="","",ROUND(H376*('Fees &amp; Settings'!$C$6+'Fees &amp; Settings'!$C$7)+'Fees &amp; Settings'!$C$8+N(E376)*'Fees &amp; Settings'!$C$9+IF(K376="Y",H376*'Fees &amp; Settings'!$C$10,0),2))</f>
        <v/>
      </c>
      <c r="J376" s="22" t="n"/>
      <c r="K376" s="21" t="n"/>
      <c r="L376" s="22" t="n"/>
      <c r="M376" s="22" t="n"/>
      <c r="N376" s="22" t="n"/>
      <c r="O376" s="25">
        <f>IF(H376="","",H376-I376-N(J376)-N(L376)-N(M376)-N(N376))</f>
        <v/>
      </c>
      <c r="P376" s="26">
        <f>IF(OR(H376="",N(H376)=0),"",O376/H376)</f>
        <v/>
      </c>
    </row>
    <row r="377" ht="19" customHeight="1">
      <c r="B377" s="18" t="n"/>
      <c r="C377" s="19" t="n"/>
      <c r="D377" s="20" t="n"/>
      <c r="E377" s="21" t="n"/>
      <c r="F377" s="22" t="n"/>
      <c r="G377" s="22" t="n"/>
      <c r="H377" s="23">
        <f>IF(AND(F377="",G377=""),"",N(F377)+N(G377))</f>
        <v/>
      </c>
      <c r="I377" s="24">
        <f>IF(H377="","",ROUND(H377*('Fees &amp; Settings'!$C$6+'Fees &amp; Settings'!$C$7)+'Fees &amp; Settings'!$C$8+N(E377)*'Fees &amp; Settings'!$C$9+IF(K377="Y",H377*'Fees &amp; Settings'!$C$10,0),2))</f>
        <v/>
      </c>
      <c r="J377" s="22" t="n"/>
      <c r="K377" s="21" t="n"/>
      <c r="L377" s="22" t="n"/>
      <c r="M377" s="22" t="n"/>
      <c r="N377" s="22" t="n"/>
      <c r="O377" s="25">
        <f>IF(H377="","",H377-I377-N(J377)-N(L377)-N(M377)-N(N377))</f>
        <v/>
      </c>
      <c r="P377" s="26">
        <f>IF(OR(H377="",N(H377)=0),"",O377/H377)</f>
        <v/>
      </c>
    </row>
    <row r="378" ht="19" customHeight="1">
      <c r="B378" s="18" t="n"/>
      <c r="C378" s="19" t="n"/>
      <c r="D378" s="20" t="n"/>
      <c r="E378" s="21" t="n"/>
      <c r="F378" s="22" t="n"/>
      <c r="G378" s="22" t="n"/>
      <c r="H378" s="23">
        <f>IF(AND(F378="",G378=""),"",N(F378)+N(G378))</f>
        <v/>
      </c>
      <c r="I378" s="24">
        <f>IF(H378="","",ROUND(H378*('Fees &amp; Settings'!$C$6+'Fees &amp; Settings'!$C$7)+'Fees &amp; Settings'!$C$8+N(E378)*'Fees &amp; Settings'!$C$9+IF(K378="Y",H378*'Fees &amp; Settings'!$C$10,0),2))</f>
        <v/>
      </c>
      <c r="J378" s="22" t="n"/>
      <c r="K378" s="21" t="n"/>
      <c r="L378" s="22" t="n"/>
      <c r="M378" s="22" t="n"/>
      <c r="N378" s="22" t="n"/>
      <c r="O378" s="25">
        <f>IF(H378="","",H378-I378-N(J378)-N(L378)-N(M378)-N(N378))</f>
        <v/>
      </c>
      <c r="P378" s="26">
        <f>IF(OR(H378="",N(H378)=0),"",O378/H378)</f>
        <v/>
      </c>
    </row>
    <row r="379" ht="19" customHeight="1">
      <c r="B379" s="18" t="n"/>
      <c r="C379" s="19" t="n"/>
      <c r="D379" s="20" t="n"/>
      <c r="E379" s="21" t="n"/>
      <c r="F379" s="22" t="n"/>
      <c r="G379" s="22" t="n"/>
      <c r="H379" s="23">
        <f>IF(AND(F379="",G379=""),"",N(F379)+N(G379))</f>
        <v/>
      </c>
      <c r="I379" s="24">
        <f>IF(H379="","",ROUND(H379*('Fees &amp; Settings'!$C$6+'Fees &amp; Settings'!$C$7)+'Fees &amp; Settings'!$C$8+N(E379)*'Fees &amp; Settings'!$C$9+IF(K379="Y",H379*'Fees &amp; Settings'!$C$10,0),2))</f>
        <v/>
      </c>
      <c r="J379" s="22" t="n"/>
      <c r="K379" s="21" t="n"/>
      <c r="L379" s="22" t="n"/>
      <c r="M379" s="22" t="n"/>
      <c r="N379" s="22" t="n"/>
      <c r="O379" s="25">
        <f>IF(H379="","",H379-I379-N(J379)-N(L379)-N(M379)-N(N379))</f>
        <v/>
      </c>
      <c r="P379" s="26">
        <f>IF(OR(H379="",N(H379)=0),"",O379/H379)</f>
        <v/>
      </c>
    </row>
    <row r="380" ht="19" customHeight="1">
      <c r="B380" s="18" t="n"/>
      <c r="C380" s="19" t="n"/>
      <c r="D380" s="20" t="n"/>
      <c r="E380" s="21" t="n"/>
      <c r="F380" s="22" t="n"/>
      <c r="G380" s="22" t="n"/>
      <c r="H380" s="23">
        <f>IF(AND(F380="",G380=""),"",N(F380)+N(G380))</f>
        <v/>
      </c>
      <c r="I380" s="24">
        <f>IF(H380="","",ROUND(H380*('Fees &amp; Settings'!$C$6+'Fees &amp; Settings'!$C$7)+'Fees &amp; Settings'!$C$8+N(E380)*'Fees &amp; Settings'!$C$9+IF(K380="Y",H380*'Fees &amp; Settings'!$C$10,0),2))</f>
        <v/>
      </c>
      <c r="J380" s="22" t="n"/>
      <c r="K380" s="21" t="n"/>
      <c r="L380" s="22" t="n"/>
      <c r="M380" s="22" t="n"/>
      <c r="N380" s="22" t="n"/>
      <c r="O380" s="25">
        <f>IF(H380="","",H380-I380-N(J380)-N(L380)-N(M380)-N(N380))</f>
        <v/>
      </c>
      <c r="P380" s="26">
        <f>IF(OR(H380="",N(H380)=0),"",O380/H380)</f>
        <v/>
      </c>
    </row>
    <row r="381" ht="19" customHeight="1">
      <c r="B381" s="18" t="n"/>
      <c r="C381" s="19" t="n"/>
      <c r="D381" s="20" t="n"/>
      <c r="E381" s="21" t="n"/>
      <c r="F381" s="22" t="n"/>
      <c r="G381" s="22" t="n"/>
      <c r="H381" s="23">
        <f>IF(AND(F381="",G381=""),"",N(F381)+N(G381))</f>
        <v/>
      </c>
      <c r="I381" s="24">
        <f>IF(H381="","",ROUND(H381*('Fees &amp; Settings'!$C$6+'Fees &amp; Settings'!$C$7)+'Fees &amp; Settings'!$C$8+N(E381)*'Fees &amp; Settings'!$C$9+IF(K381="Y",H381*'Fees &amp; Settings'!$C$10,0),2))</f>
        <v/>
      </c>
      <c r="J381" s="22" t="n"/>
      <c r="K381" s="21" t="n"/>
      <c r="L381" s="22" t="n"/>
      <c r="M381" s="22" t="n"/>
      <c r="N381" s="22" t="n"/>
      <c r="O381" s="25">
        <f>IF(H381="","",H381-I381-N(J381)-N(L381)-N(M381)-N(N381))</f>
        <v/>
      </c>
      <c r="P381" s="26">
        <f>IF(OR(H381="",N(H381)=0),"",O381/H381)</f>
        <v/>
      </c>
    </row>
    <row r="382" ht="19" customHeight="1">
      <c r="B382" s="18" t="n"/>
      <c r="C382" s="19" t="n"/>
      <c r="D382" s="20" t="n"/>
      <c r="E382" s="21" t="n"/>
      <c r="F382" s="22" t="n"/>
      <c r="G382" s="22" t="n"/>
      <c r="H382" s="23">
        <f>IF(AND(F382="",G382=""),"",N(F382)+N(G382))</f>
        <v/>
      </c>
      <c r="I382" s="24">
        <f>IF(H382="","",ROUND(H382*('Fees &amp; Settings'!$C$6+'Fees &amp; Settings'!$C$7)+'Fees &amp; Settings'!$C$8+N(E382)*'Fees &amp; Settings'!$C$9+IF(K382="Y",H382*'Fees &amp; Settings'!$C$10,0),2))</f>
        <v/>
      </c>
      <c r="J382" s="22" t="n"/>
      <c r="K382" s="21" t="n"/>
      <c r="L382" s="22" t="n"/>
      <c r="M382" s="22" t="n"/>
      <c r="N382" s="22" t="n"/>
      <c r="O382" s="25">
        <f>IF(H382="","",H382-I382-N(J382)-N(L382)-N(M382)-N(N382))</f>
        <v/>
      </c>
      <c r="P382" s="26">
        <f>IF(OR(H382="",N(H382)=0),"",O382/H382)</f>
        <v/>
      </c>
    </row>
    <row r="383" ht="19" customHeight="1">
      <c r="B383" s="18" t="n"/>
      <c r="C383" s="19" t="n"/>
      <c r="D383" s="20" t="n"/>
      <c r="E383" s="21" t="n"/>
      <c r="F383" s="22" t="n"/>
      <c r="G383" s="22" t="n"/>
      <c r="H383" s="23">
        <f>IF(AND(F383="",G383=""),"",N(F383)+N(G383))</f>
        <v/>
      </c>
      <c r="I383" s="24">
        <f>IF(H383="","",ROUND(H383*('Fees &amp; Settings'!$C$6+'Fees &amp; Settings'!$C$7)+'Fees &amp; Settings'!$C$8+N(E383)*'Fees &amp; Settings'!$C$9+IF(K383="Y",H383*'Fees &amp; Settings'!$C$10,0),2))</f>
        <v/>
      </c>
      <c r="J383" s="22" t="n"/>
      <c r="K383" s="21" t="n"/>
      <c r="L383" s="22" t="n"/>
      <c r="M383" s="22" t="n"/>
      <c r="N383" s="22" t="n"/>
      <c r="O383" s="25">
        <f>IF(H383="","",H383-I383-N(J383)-N(L383)-N(M383)-N(N383))</f>
        <v/>
      </c>
      <c r="P383" s="26">
        <f>IF(OR(H383="",N(H383)=0),"",O383/H383)</f>
        <v/>
      </c>
    </row>
    <row r="384" ht="19" customHeight="1">
      <c r="B384" s="18" t="n"/>
      <c r="C384" s="19" t="n"/>
      <c r="D384" s="20" t="n"/>
      <c r="E384" s="21" t="n"/>
      <c r="F384" s="22" t="n"/>
      <c r="G384" s="22" t="n"/>
      <c r="H384" s="23">
        <f>IF(AND(F384="",G384=""),"",N(F384)+N(G384))</f>
        <v/>
      </c>
      <c r="I384" s="24">
        <f>IF(H384="","",ROUND(H384*('Fees &amp; Settings'!$C$6+'Fees &amp; Settings'!$C$7)+'Fees &amp; Settings'!$C$8+N(E384)*'Fees &amp; Settings'!$C$9+IF(K384="Y",H384*'Fees &amp; Settings'!$C$10,0),2))</f>
        <v/>
      </c>
      <c r="J384" s="22" t="n"/>
      <c r="K384" s="21" t="n"/>
      <c r="L384" s="22" t="n"/>
      <c r="M384" s="22" t="n"/>
      <c r="N384" s="22" t="n"/>
      <c r="O384" s="25">
        <f>IF(H384="","",H384-I384-N(J384)-N(L384)-N(M384)-N(N384))</f>
        <v/>
      </c>
      <c r="P384" s="26">
        <f>IF(OR(H384="",N(H384)=0),"",O384/H384)</f>
        <v/>
      </c>
    </row>
    <row r="385" ht="19" customHeight="1">
      <c r="B385" s="18" t="n"/>
      <c r="C385" s="19" t="n"/>
      <c r="D385" s="20" t="n"/>
      <c r="E385" s="21" t="n"/>
      <c r="F385" s="22" t="n"/>
      <c r="G385" s="22" t="n"/>
      <c r="H385" s="23">
        <f>IF(AND(F385="",G385=""),"",N(F385)+N(G385))</f>
        <v/>
      </c>
      <c r="I385" s="24">
        <f>IF(H385="","",ROUND(H385*('Fees &amp; Settings'!$C$6+'Fees &amp; Settings'!$C$7)+'Fees &amp; Settings'!$C$8+N(E385)*'Fees &amp; Settings'!$C$9+IF(K385="Y",H385*'Fees &amp; Settings'!$C$10,0),2))</f>
        <v/>
      </c>
      <c r="J385" s="22" t="n"/>
      <c r="K385" s="21" t="n"/>
      <c r="L385" s="22" t="n"/>
      <c r="M385" s="22" t="n"/>
      <c r="N385" s="22" t="n"/>
      <c r="O385" s="25">
        <f>IF(H385="","",H385-I385-N(J385)-N(L385)-N(M385)-N(N385))</f>
        <v/>
      </c>
      <c r="P385" s="26">
        <f>IF(OR(H385="",N(H385)=0),"",O385/H385)</f>
        <v/>
      </c>
    </row>
    <row r="386" ht="19" customHeight="1">
      <c r="B386" s="18" t="n"/>
      <c r="C386" s="19" t="n"/>
      <c r="D386" s="20" t="n"/>
      <c r="E386" s="21" t="n"/>
      <c r="F386" s="22" t="n"/>
      <c r="G386" s="22" t="n"/>
      <c r="H386" s="23">
        <f>IF(AND(F386="",G386=""),"",N(F386)+N(G386))</f>
        <v/>
      </c>
      <c r="I386" s="24">
        <f>IF(H386="","",ROUND(H386*('Fees &amp; Settings'!$C$6+'Fees &amp; Settings'!$C$7)+'Fees &amp; Settings'!$C$8+N(E386)*'Fees &amp; Settings'!$C$9+IF(K386="Y",H386*'Fees &amp; Settings'!$C$10,0),2))</f>
        <v/>
      </c>
      <c r="J386" s="22" t="n"/>
      <c r="K386" s="21" t="n"/>
      <c r="L386" s="22" t="n"/>
      <c r="M386" s="22" t="n"/>
      <c r="N386" s="22" t="n"/>
      <c r="O386" s="25">
        <f>IF(H386="","",H386-I386-N(J386)-N(L386)-N(M386)-N(N386))</f>
        <v/>
      </c>
      <c r="P386" s="26">
        <f>IF(OR(H386="",N(H386)=0),"",O386/H386)</f>
        <v/>
      </c>
    </row>
    <row r="387" ht="19" customHeight="1">
      <c r="B387" s="18" t="n"/>
      <c r="C387" s="19" t="n"/>
      <c r="D387" s="20" t="n"/>
      <c r="E387" s="21" t="n"/>
      <c r="F387" s="22" t="n"/>
      <c r="G387" s="22" t="n"/>
      <c r="H387" s="23">
        <f>IF(AND(F387="",G387=""),"",N(F387)+N(G387))</f>
        <v/>
      </c>
      <c r="I387" s="24">
        <f>IF(H387="","",ROUND(H387*('Fees &amp; Settings'!$C$6+'Fees &amp; Settings'!$C$7)+'Fees &amp; Settings'!$C$8+N(E387)*'Fees &amp; Settings'!$C$9+IF(K387="Y",H387*'Fees &amp; Settings'!$C$10,0),2))</f>
        <v/>
      </c>
      <c r="J387" s="22" t="n"/>
      <c r="K387" s="21" t="n"/>
      <c r="L387" s="22" t="n"/>
      <c r="M387" s="22" t="n"/>
      <c r="N387" s="22" t="n"/>
      <c r="O387" s="25">
        <f>IF(H387="","",H387-I387-N(J387)-N(L387)-N(M387)-N(N387))</f>
        <v/>
      </c>
      <c r="P387" s="26">
        <f>IF(OR(H387="",N(H387)=0),"",O387/H387)</f>
        <v/>
      </c>
    </row>
    <row r="388" ht="19" customHeight="1">
      <c r="B388" s="18" t="n"/>
      <c r="C388" s="19" t="n"/>
      <c r="D388" s="20" t="n"/>
      <c r="E388" s="21" t="n"/>
      <c r="F388" s="22" t="n"/>
      <c r="G388" s="22" t="n"/>
      <c r="H388" s="23">
        <f>IF(AND(F388="",G388=""),"",N(F388)+N(G388))</f>
        <v/>
      </c>
      <c r="I388" s="24">
        <f>IF(H388="","",ROUND(H388*('Fees &amp; Settings'!$C$6+'Fees &amp; Settings'!$C$7)+'Fees &amp; Settings'!$C$8+N(E388)*'Fees &amp; Settings'!$C$9+IF(K388="Y",H388*'Fees &amp; Settings'!$C$10,0),2))</f>
        <v/>
      </c>
      <c r="J388" s="22" t="n"/>
      <c r="K388" s="21" t="n"/>
      <c r="L388" s="22" t="n"/>
      <c r="M388" s="22" t="n"/>
      <c r="N388" s="22" t="n"/>
      <c r="O388" s="25">
        <f>IF(H388="","",H388-I388-N(J388)-N(L388)-N(M388)-N(N388))</f>
        <v/>
      </c>
      <c r="P388" s="26">
        <f>IF(OR(H388="",N(H388)=0),"",O388/H388)</f>
        <v/>
      </c>
    </row>
    <row r="389" ht="19" customHeight="1">
      <c r="B389" s="18" t="n"/>
      <c r="C389" s="19" t="n"/>
      <c r="D389" s="20" t="n"/>
      <c r="E389" s="21" t="n"/>
      <c r="F389" s="22" t="n"/>
      <c r="G389" s="22" t="n"/>
      <c r="H389" s="23">
        <f>IF(AND(F389="",G389=""),"",N(F389)+N(G389))</f>
        <v/>
      </c>
      <c r="I389" s="24">
        <f>IF(H389="","",ROUND(H389*('Fees &amp; Settings'!$C$6+'Fees &amp; Settings'!$C$7)+'Fees &amp; Settings'!$C$8+N(E389)*'Fees &amp; Settings'!$C$9+IF(K389="Y",H389*'Fees &amp; Settings'!$C$10,0),2))</f>
        <v/>
      </c>
      <c r="J389" s="22" t="n"/>
      <c r="K389" s="21" t="n"/>
      <c r="L389" s="22" t="n"/>
      <c r="M389" s="22" t="n"/>
      <c r="N389" s="22" t="n"/>
      <c r="O389" s="25">
        <f>IF(H389="","",H389-I389-N(J389)-N(L389)-N(M389)-N(N389))</f>
        <v/>
      </c>
      <c r="P389" s="26">
        <f>IF(OR(H389="",N(H389)=0),"",O389/H389)</f>
        <v/>
      </c>
    </row>
    <row r="390" ht="19" customHeight="1">
      <c r="B390" s="18" t="n"/>
      <c r="C390" s="19" t="n"/>
      <c r="D390" s="20" t="n"/>
      <c r="E390" s="21" t="n"/>
      <c r="F390" s="22" t="n"/>
      <c r="G390" s="22" t="n"/>
      <c r="H390" s="23">
        <f>IF(AND(F390="",G390=""),"",N(F390)+N(G390))</f>
        <v/>
      </c>
      <c r="I390" s="24">
        <f>IF(H390="","",ROUND(H390*('Fees &amp; Settings'!$C$6+'Fees &amp; Settings'!$C$7)+'Fees &amp; Settings'!$C$8+N(E390)*'Fees &amp; Settings'!$C$9+IF(K390="Y",H390*'Fees &amp; Settings'!$C$10,0),2))</f>
        <v/>
      </c>
      <c r="J390" s="22" t="n"/>
      <c r="K390" s="21" t="n"/>
      <c r="L390" s="22" t="n"/>
      <c r="M390" s="22" t="n"/>
      <c r="N390" s="22" t="n"/>
      <c r="O390" s="25">
        <f>IF(H390="","",H390-I390-N(J390)-N(L390)-N(M390)-N(N390))</f>
        <v/>
      </c>
      <c r="P390" s="26">
        <f>IF(OR(H390="",N(H390)=0),"",O390/H390)</f>
        <v/>
      </c>
    </row>
    <row r="391" ht="19" customHeight="1">
      <c r="B391" s="18" t="n"/>
      <c r="C391" s="19" t="n"/>
      <c r="D391" s="20" t="n"/>
      <c r="E391" s="21" t="n"/>
      <c r="F391" s="22" t="n"/>
      <c r="G391" s="22" t="n"/>
      <c r="H391" s="23">
        <f>IF(AND(F391="",G391=""),"",N(F391)+N(G391))</f>
        <v/>
      </c>
      <c r="I391" s="24">
        <f>IF(H391="","",ROUND(H391*('Fees &amp; Settings'!$C$6+'Fees &amp; Settings'!$C$7)+'Fees &amp; Settings'!$C$8+N(E391)*'Fees &amp; Settings'!$C$9+IF(K391="Y",H391*'Fees &amp; Settings'!$C$10,0),2))</f>
        <v/>
      </c>
      <c r="J391" s="22" t="n"/>
      <c r="K391" s="21" t="n"/>
      <c r="L391" s="22" t="n"/>
      <c r="M391" s="22" t="n"/>
      <c r="N391" s="22" t="n"/>
      <c r="O391" s="25">
        <f>IF(H391="","",H391-I391-N(J391)-N(L391)-N(M391)-N(N391))</f>
        <v/>
      </c>
      <c r="P391" s="26">
        <f>IF(OR(H391="",N(H391)=0),"",O391/H391)</f>
        <v/>
      </c>
    </row>
    <row r="392" ht="19" customHeight="1">
      <c r="B392" s="18" t="n"/>
      <c r="C392" s="19" t="n"/>
      <c r="D392" s="20" t="n"/>
      <c r="E392" s="21" t="n"/>
      <c r="F392" s="22" t="n"/>
      <c r="G392" s="22" t="n"/>
      <c r="H392" s="23">
        <f>IF(AND(F392="",G392=""),"",N(F392)+N(G392))</f>
        <v/>
      </c>
      <c r="I392" s="24">
        <f>IF(H392="","",ROUND(H392*('Fees &amp; Settings'!$C$6+'Fees &amp; Settings'!$C$7)+'Fees &amp; Settings'!$C$8+N(E392)*'Fees &amp; Settings'!$C$9+IF(K392="Y",H392*'Fees &amp; Settings'!$C$10,0),2))</f>
        <v/>
      </c>
      <c r="J392" s="22" t="n"/>
      <c r="K392" s="21" t="n"/>
      <c r="L392" s="22" t="n"/>
      <c r="M392" s="22" t="n"/>
      <c r="N392" s="22" t="n"/>
      <c r="O392" s="25">
        <f>IF(H392="","",H392-I392-N(J392)-N(L392)-N(M392)-N(N392))</f>
        <v/>
      </c>
      <c r="P392" s="26">
        <f>IF(OR(H392="",N(H392)=0),"",O392/H392)</f>
        <v/>
      </c>
    </row>
    <row r="393" ht="19" customHeight="1">
      <c r="B393" s="18" t="n"/>
      <c r="C393" s="19" t="n"/>
      <c r="D393" s="20" t="n"/>
      <c r="E393" s="21" t="n"/>
      <c r="F393" s="22" t="n"/>
      <c r="G393" s="22" t="n"/>
      <c r="H393" s="23">
        <f>IF(AND(F393="",G393=""),"",N(F393)+N(G393))</f>
        <v/>
      </c>
      <c r="I393" s="24">
        <f>IF(H393="","",ROUND(H393*('Fees &amp; Settings'!$C$6+'Fees &amp; Settings'!$C$7)+'Fees &amp; Settings'!$C$8+N(E393)*'Fees &amp; Settings'!$C$9+IF(K393="Y",H393*'Fees &amp; Settings'!$C$10,0),2))</f>
        <v/>
      </c>
      <c r="J393" s="22" t="n"/>
      <c r="K393" s="21" t="n"/>
      <c r="L393" s="22" t="n"/>
      <c r="M393" s="22" t="n"/>
      <c r="N393" s="22" t="n"/>
      <c r="O393" s="25">
        <f>IF(H393="","",H393-I393-N(J393)-N(L393)-N(M393)-N(N393))</f>
        <v/>
      </c>
      <c r="P393" s="26">
        <f>IF(OR(H393="",N(H393)=0),"",O393/H393)</f>
        <v/>
      </c>
    </row>
    <row r="394" ht="19" customHeight="1">
      <c r="B394" s="18" t="n"/>
      <c r="C394" s="19" t="n"/>
      <c r="D394" s="20" t="n"/>
      <c r="E394" s="21" t="n"/>
      <c r="F394" s="22" t="n"/>
      <c r="G394" s="22" t="n"/>
      <c r="H394" s="23">
        <f>IF(AND(F394="",G394=""),"",N(F394)+N(G394))</f>
        <v/>
      </c>
      <c r="I394" s="24">
        <f>IF(H394="","",ROUND(H394*('Fees &amp; Settings'!$C$6+'Fees &amp; Settings'!$C$7)+'Fees &amp; Settings'!$C$8+N(E394)*'Fees &amp; Settings'!$C$9+IF(K394="Y",H394*'Fees &amp; Settings'!$C$10,0),2))</f>
        <v/>
      </c>
      <c r="J394" s="22" t="n"/>
      <c r="K394" s="21" t="n"/>
      <c r="L394" s="22" t="n"/>
      <c r="M394" s="22" t="n"/>
      <c r="N394" s="22" t="n"/>
      <c r="O394" s="25">
        <f>IF(H394="","",H394-I394-N(J394)-N(L394)-N(M394)-N(N394))</f>
        <v/>
      </c>
      <c r="P394" s="26">
        <f>IF(OR(H394="",N(H394)=0),"",O394/H394)</f>
        <v/>
      </c>
    </row>
    <row r="395" ht="19" customHeight="1">
      <c r="B395" s="18" t="n"/>
      <c r="C395" s="19" t="n"/>
      <c r="D395" s="20" t="n"/>
      <c r="E395" s="21" t="n"/>
      <c r="F395" s="22" t="n"/>
      <c r="G395" s="22" t="n"/>
      <c r="H395" s="23">
        <f>IF(AND(F395="",G395=""),"",N(F395)+N(G395))</f>
        <v/>
      </c>
      <c r="I395" s="24">
        <f>IF(H395="","",ROUND(H395*('Fees &amp; Settings'!$C$6+'Fees &amp; Settings'!$C$7)+'Fees &amp; Settings'!$C$8+N(E395)*'Fees &amp; Settings'!$C$9+IF(K395="Y",H395*'Fees &amp; Settings'!$C$10,0),2))</f>
        <v/>
      </c>
      <c r="J395" s="22" t="n"/>
      <c r="K395" s="21" t="n"/>
      <c r="L395" s="22" t="n"/>
      <c r="M395" s="22" t="n"/>
      <c r="N395" s="22" t="n"/>
      <c r="O395" s="25">
        <f>IF(H395="","",H395-I395-N(J395)-N(L395)-N(M395)-N(N395))</f>
        <v/>
      </c>
      <c r="P395" s="26">
        <f>IF(OR(H395="",N(H395)=0),"",O395/H395)</f>
        <v/>
      </c>
    </row>
    <row r="396" ht="19" customHeight="1">
      <c r="B396" s="18" t="n"/>
      <c r="C396" s="19" t="n"/>
      <c r="D396" s="20" t="n"/>
      <c r="E396" s="21" t="n"/>
      <c r="F396" s="22" t="n"/>
      <c r="G396" s="22" t="n"/>
      <c r="H396" s="23">
        <f>IF(AND(F396="",G396=""),"",N(F396)+N(G396))</f>
        <v/>
      </c>
      <c r="I396" s="24">
        <f>IF(H396="","",ROUND(H396*('Fees &amp; Settings'!$C$6+'Fees &amp; Settings'!$C$7)+'Fees &amp; Settings'!$C$8+N(E396)*'Fees &amp; Settings'!$C$9+IF(K396="Y",H396*'Fees &amp; Settings'!$C$10,0),2))</f>
        <v/>
      </c>
      <c r="J396" s="22" t="n"/>
      <c r="K396" s="21" t="n"/>
      <c r="L396" s="22" t="n"/>
      <c r="M396" s="22" t="n"/>
      <c r="N396" s="22" t="n"/>
      <c r="O396" s="25">
        <f>IF(H396="","",H396-I396-N(J396)-N(L396)-N(M396)-N(N396))</f>
        <v/>
      </c>
      <c r="P396" s="26">
        <f>IF(OR(H396="",N(H396)=0),"",O396/H396)</f>
        <v/>
      </c>
    </row>
    <row r="397" ht="19" customHeight="1">
      <c r="B397" s="18" t="n"/>
      <c r="C397" s="19" t="n"/>
      <c r="D397" s="20" t="n"/>
      <c r="E397" s="21" t="n"/>
      <c r="F397" s="22" t="n"/>
      <c r="G397" s="22" t="n"/>
      <c r="H397" s="23">
        <f>IF(AND(F397="",G397=""),"",N(F397)+N(G397))</f>
        <v/>
      </c>
      <c r="I397" s="24">
        <f>IF(H397="","",ROUND(H397*('Fees &amp; Settings'!$C$6+'Fees &amp; Settings'!$C$7)+'Fees &amp; Settings'!$C$8+N(E397)*'Fees &amp; Settings'!$C$9+IF(K397="Y",H397*'Fees &amp; Settings'!$C$10,0),2))</f>
        <v/>
      </c>
      <c r="J397" s="22" t="n"/>
      <c r="K397" s="21" t="n"/>
      <c r="L397" s="22" t="n"/>
      <c r="M397" s="22" t="n"/>
      <c r="N397" s="22" t="n"/>
      <c r="O397" s="25">
        <f>IF(H397="","",H397-I397-N(J397)-N(L397)-N(M397)-N(N397))</f>
        <v/>
      </c>
      <c r="P397" s="26">
        <f>IF(OR(H397="",N(H397)=0),"",O397/H397)</f>
        <v/>
      </c>
    </row>
    <row r="398" ht="19" customHeight="1">
      <c r="B398" s="18" t="n"/>
      <c r="C398" s="19" t="n"/>
      <c r="D398" s="20" t="n"/>
      <c r="E398" s="21" t="n"/>
      <c r="F398" s="22" t="n"/>
      <c r="G398" s="22" t="n"/>
      <c r="H398" s="23">
        <f>IF(AND(F398="",G398=""),"",N(F398)+N(G398))</f>
        <v/>
      </c>
      <c r="I398" s="24">
        <f>IF(H398="","",ROUND(H398*('Fees &amp; Settings'!$C$6+'Fees &amp; Settings'!$C$7)+'Fees &amp; Settings'!$C$8+N(E398)*'Fees &amp; Settings'!$C$9+IF(K398="Y",H398*'Fees &amp; Settings'!$C$10,0),2))</f>
        <v/>
      </c>
      <c r="J398" s="22" t="n"/>
      <c r="K398" s="21" t="n"/>
      <c r="L398" s="22" t="n"/>
      <c r="M398" s="22" t="n"/>
      <c r="N398" s="22" t="n"/>
      <c r="O398" s="25">
        <f>IF(H398="","",H398-I398-N(J398)-N(L398)-N(M398)-N(N398))</f>
        <v/>
      </c>
      <c r="P398" s="26">
        <f>IF(OR(H398="",N(H398)=0),"",O398/H398)</f>
        <v/>
      </c>
    </row>
    <row r="399" ht="19" customHeight="1">
      <c r="B399" s="18" t="n"/>
      <c r="C399" s="19" t="n"/>
      <c r="D399" s="20" t="n"/>
      <c r="E399" s="21" t="n"/>
      <c r="F399" s="22" t="n"/>
      <c r="G399" s="22" t="n"/>
      <c r="H399" s="23">
        <f>IF(AND(F399="",G399=""),"",N(F399)+N(G399))</f>
        <v/>
      </c>
      <c r="I399" s="24">
        <f>IF(H399="","",ROUND(H399*('Fees &amp; Settings'!$C$6+'Fees &amp; Settings'!$C$7)+'Fees &amp; Settings'!$C$8+N(E399)*'Fees &amp; Settings'!$C$9+IF(K399="Y",H399*'Fees &amp; Settings'!$C$10,0),2))</f>
        <v/>
      </c>
      <c r="J399" s="22" t="n"/>
      <c r="K399" s="21" t="n"/>
      <c r="L399" s="22" t="n"/>
      <c r="M399" s="22" t="n"/>
      <c r="N399" s="22" t="n"/>
      <c r="O399" s="25">
        <f>IF(H399="","",H399-I399-N(J399)-N(L399)-N(M399)-N(N399))</f>
        <v/>
      </c>
      <c r="P399" s="26">
        <f>IF(OR(H399="",N(H399)=0),"",O399/H399)</f>
        <v/>
      </c>
    </row>
    <row r="400" ht="19" customHeight="1">
      <c r="B400" s="18" t="n"/>
      <c r="C400" s="19" t="n"/>
      <c r="D400" s="20" t="n"/>
      <c r="E400" s="21" t="n"/>
      <c r="F400" s="22" t="n"/>
      <c r="G400" s="22" t="n"/>
      <c r="H400" s="23">
        <f>IF(AND(F400="",G400=""),"",N(F400)+N(G400))</f>
        <v/>
      </c>
      <c r="I400" s="24">
        <f>IF(H400="","",ROUND(H400*('Fees &amp; Settings'!$C$6+'Fees &amp; Settings'!$C$7)+'Fees &amp; Settings'!$C$8+N(E400)*'Fees &amp; Settings'!$C$9+IF(K400="Y",H400*'Fees &amp; Settings'!$C$10,0),2))</f>
        <v/>
      </c>
      <c r="J400" s="22" t="n"/>
      <c r="K400" s="21" t="n"/>
      <c r="L400" s="22" t="n"/>
      <c r="M400" s="22" t="n"/>
      <c r="N400" s="22" t="n"/>
      <c r="O400" s="25">
        <f>IF(H400="","",H400-I400-N(J400)-N(L400)-N(M400)-N(N400))</f>
        <v/>
      </c>
      <c r="P400" s="26">
        <f>IF(OR(H400="",N(H400)=0),"",O400/H400)</f>
        <v/>
      </c>
    </row>
    <row r="401" ht="19" customHeight="1">
      <c r="B401" s="18" t="n"/>
      <c r="C401" s="19" t="n"/>
      <c r="D401" s="20" t="n"/>
      <c r="E401" s="21" t="n"/>
      <c r="F401" s="22" t="n"/>
      <c r="G401" s="22" t="n"/>
      <c r="H401" s="23">
        <f>IF(AND(F401="",G401=""),"",N(F401)+N(G401))</f>
        <v/>
      </c>
      <c r="I401" s="24">
        <f>IF(H401="","",ROUND(H401*('Fees &amp; Settings'!$C$6+'Fees &amp; Settings'!$C$7)+'Fees &amp; Settings'!$C$8+N(E401)*'Fees &amp; Settings'!$C$9+IF(K401="Y",H401*'Fees &amp; Settings'!$C$10,0),2))</f>
        <v/>
      </c>
      <c r="J401" s="22" t="n"/>
      <c r="K401" s="21" t="n"/>
      <c r="L401" s="22" t="n"/>
      <c r="M401" s="22" t="n"/>
      <c r="N401" s="22" t="n"/>
      <c r="O401" s="25">
        <f>IF(H401="","",H401-I401-N(J401)-N(L401)-N(M401)-N(N401))</f>
        <v/>
      </c>
      <c r="P401" s="26">
        <f>IF(OR(H401="",N(H401)=0),"",O401/H401)</f>
        <v/>
      </c>
    </row>
    <row r="402" ht="19" customHeight="1">
      <c r="B402" s="18" t="n"/>
      <c r="C402" s="19" t="n"/>
      <c r="D402" s="20" t="n"/>
      <c r="E402" s="21" t="n"/>
      <c r="F402" s="22" t="n"/>
      <c r="G402" s="22" t="n"/>
      <c r="H402" s="23">
        <f>IF(AND(F402="",G402=""),"",N(F402)+N(G402))</f>
        <v/>
      </c>
      <c r="I402" s="24">
        <f>IF(H402="","",ROUND(H402*('Fees &amp; Settings'!$C$6+'Fees &amp; Settings'!$C$7)+'Fees &amp; Settings'!$C$8+N(E402)*'Fees &amp; Settings'!$C$9+IF(K402="Y",H402*'Fees &amp; Settings'!$C$10,0),2))</f>
        <v/>
      </c>
      <c r="J402" s="22" t="n"/>
      <c r="K402" s="21" t="n"/>
      <c r="L402" s="22" t="n"/>
      <c r="M402" s="22" t="n"/>
      <c r="N402" s="22" t="n"/>
      <c r="O402" s="25">
        <f>IF(H402="","",H402-I402-N(J402)-N(L402)-N(M402)-N(N402))</f>
        <v/>
      </c>
      <c r="P402" s="26">
        <f>IF(OR(H402="",N(H402)=0),"",O402/H402)</f>
        <v/>
      </c>
    </row>
    <row r="403" ht="19" customHeight="1">
      <c r="B403" s="18" t="n"/>
      <c r="C403" s="19" t="n"/>
      <c r="D403" s="20" t="n"/>
      <c r="E403" s="21" t="n"/>
      <c r="F403" s="22" t="n"/>
      <c r="G403" s="22" t="n"/>
      <c r="H403" s="23">
        <f>IF(AND(F403="",G403=""),"",N(F403)+N(G403))</f>
        <v/>
      </c>
      <c r="I403" s="24">
        <f>IF(H403="","",ROUND(H403*('Fees &amp; Settings'!$C$6+'Fees &amp; Settings'!$C$7)+'Fees &amp; Settings'!$C$8+N(E403)*'Fees &amp; Settings'!$C$9+IF(K403="Y",H403*'Fees &amp; Settings'!$C$10,0),2))</f>
        <v/>
      </c>
      <c r="J403" s="22" t="n"/>
      <c r="K403" s="21" t="n"/>
      <c r="L403" s="22" t="n"/>
      <c r="M403" s="22" t="n"/>
      <c r="N403" s="22" t="n"/>
      <c r="O403" s="25">
        <f>IF(H403="","",H403-I403-N(J403)-N(L403)-N(M403)-N(N403))</f>
        <v/>
      </c>
      <c r="P403" s="26">
        <f>IF(OR(H403="",N(H403)=0),"",O403/H403)</f>
        <v/>
      </c>
    </row>
    <row r="404" ht="19" customHeight="1">
      <c r="B404" s="18" t="n"/>
      <c r="C404" s="19" t="n"/>
      <c r="D404" s="20" t="n"/>
      <c r="E404" s="21" t="n"/>
      <c r="F404" s="22" t="n"/>
      <c r="G404" s="22" t="n"/>
      <c r="H404" s="23">
        <f>IF(AND(F404="",G404=""),"",N(F404)+N(G404))</f>
        <v/>
      </c>
      <c r="I404" s="24">
        <f>IF(H404="","",ROUND(H404*('Fees &amp; Settings'!$C$6+'Fees &amp; Settings'!$C$7)+'Fees &amp; Settings'!$C$8+N(E404)*'Fees &amp; Settings'!$C$9+IF(K404="Y",H404*'Fees &amp; Settings'!$C$10,0),2))</f>
        <v/>
      </c>
      <c r="J404" s="22" t="n"/>
      <c r="K404" s="21" t="n"/>
      <c r="L404" s="22" t="n"/>
      <c r="M404" s="22" t="n"/>
      <c r="N404" s="22" t="n"/>
      <c r="O404" s="25">
        <f>IF(H404="","",H404-I404-N(J404)-N(L404)-N(M404)-N(N404))</f>
        <v/>
      </c>
      <c r="P404" s="26">
        <f>IF(OR(H404="",N(H404)=0),"",O404/H404)</f>
        <v/>
      </c>
    </row>
    <row r="405" ht="19" customHeight="1">
      <c r="B405" s="18" t="n"/>
      <c r="C405" s="19" t="n"/>
      <c r="D405" s="20" t="n"/>
      <c r="E405" s="21" t="n"/>
      <c r="F405" s="22" t="n"/>
      <c r="G405" s="22" t="n"/>
      <c r="H405" s="23">
        <f>IF(AND(F405="",G405=""),"",N(F405)+N(G405))</f>
        <v/>
      </c>
      <c r="I405" s="24">
        <f>IF(H405="","",ROUND(H405*('Fees &amp; Settings'!$C$6+'Fees &amp; Settings'!$C$7)+'Fees &amp; Settings'!$C$8+N(E405)*'Fees &amp; Settings'!$C$9+IF(K405="Y",H405*'Fees &amp; Settings'!$C$10,0),2))</f>
        <v/>
      </c>
      <c r="J405" s="22" t="n"/>
      <c r="K405" s="21" t="n"/>
      <c r="L405" s="22" t="n"/>
      <c r="M405" s="22" t="n"/>
      <c r="N405" s="22" t="n"/>
      <c r="O405" s="25">
        <f>IF(H405="","",H405-I405-N(J405)-N(L405)-N(M405)-N(N405))</f>
        <v/>
      </c>
      <c r="P405" s="26">
        <f>IF(OR(H405="",N(H405)=0),"",O405/H405)</f>
        <v/>
      </c>
    </row>
    <row r="406" ht="19" customHeight="1">
      <c r="B406" s="18" t="n"/>
      <c r="C406" s="19" t="n"/>
      <c r="D406" s="20" t="n"/>
      <c r="E406" s="21" t="n"/>
      <c r="F406" s="22" t="n"/>
      <c r="G406" s="22" t="n"/>
      <c r="H406" s="23">
        <f>IF(AND(F406="",G406=""),"",N(F406)+N(G406))</f>
        <v/>
      </c>
      <c r="I406" s="24">
        <f>IF(H406="","",ROUND(H406*('Fees &amp; Settings'!$C$6+'Fees &amp; Settings'!$C$7)+'Fees &amp; Settings'!$C$8+N(E406)*'Fees &amp; Settings'!$C$9+IF(K406="Y",H406*'Fees &amp; Settings'!$C$10,0),2))</f>
        <v/>
      </c>
      <c r="J406" s="22" t="n"/>
      <c r="K406" s="21" t="n"/>
      <c r="L406" s="22" t="n"/>
      <c r="M406" s="22" t="n"/>
      <c r="N406" s="22" t="n"/>
      <c r="O406" s="25">
        <f>IF(H406="","",H406-I406-N(J406)-N(L406)-N(M406)-N(N406))</f>
        <v/>
      </c>
      <c r="P406" s="26">
        <f>IF(OR(H406="",N(H406)=0),"",O406/H406)</f>
        <v/>
      </c>
    </row>
    <row r="407" ht="19" customHeight="1">
      <c r="B407" s="18" t="n"/>
      <c r="C407" s="19" t="n"/>
      <c r="D407" s="20" t="n"/>
      <c r="E407" s="21" t="n"/>
      <c r="F407" s="22" t="n"/>
      <c r="G407" s="22" t="n"/>
      <c r="H407" s="23">
        <f>IF(AND(F407="",G407=""),"",N(F407)+N(G407))</f>
        <v/>
      </c>
      <c r="I407" s="24">
        <f>IF(H407="","",ROUND(H407*('Fees &amp; Settings'!$C$6+'Fees &amp; Settings'!$C$7)+'Fees &amp; Settings'!$C$8+N(E407)*'Fees &amp; Settings'!$C$9+IF(K407="Y",H407*'Fees &amp; Settings'!$C$10,0),2))</f>
        <v/>
      </c>
      <c r="J407" s="22" t="n"/>
      <c r="K407" s="21" t="n"/>
      <c r="L407" s="22" t="n"/>
      <c r="M407" s="22" t="n"/>
      <c r="N407" s="22" t="n"/>
      <c r="O407" s="25">
        <f>IF(H407="","",H407-I407-N(J407)-N(L407)-N(M407)-N(N407))</f>
        <v/>
      </c>
      <c r="P407" s="26">
        <f>IF(OR(H407="",N(H407)=0),"",O407/H407)</f>
        <v/>
      </c>
    </row>
    <row r="408" ht="19" customHeight="1">
      <c r="B408" s="18" t="n"/>
      <c r="C408" s="19" t="n"/>
      <c r="D408" s="20" t="n"/>
      <c r="E408" s="21" t="n"/>
      <c r="F408" s="22" t="n"/>
      <c r="G408" s="22" t="n"/>
      <c r="H408" s="23">
        <f>IF(AND(F408="",G408=""),"",N(F408)+N(G408))</f>
        <v/>
      </c>
      <c r="I408" s="24">
        <f>IF(H408="","",ROUND(H408*('Fees &amp; Settings'!$C$6+'Fees &amp; Settings'!$C$7)+'Fees &amp; Settings'!$C$8+N(E408)*'Fees &amp; Settings'!$C$9+IF(K408="Y",H408*'Fees &amp; Settings'!$C$10,0),2))</f>
        <v/>
      </c>
      <c r="J408" s="22" t="n"/>
      <c r="K408" s="21" t="n"/>
      <c r="L408" s="22" t="n"/>
      <c r="M408" s="22" t="n"/>
      <c r="N408" s="22" t="n"/>
      <c r="O408" s="25">
        <f>IF(H408="","",H408-I408-N(J408)-N(L408)-N(M408)-N(N408))</f>
        <v/>
      </c>
      <c r="P408" s="26">
        <f>IF(OR(H408="",N(H408)=0),"",O408/H408)</f>
        <v/>
      </c>
    </row>
    <row r="409" ht="19" customHeight="1">
      <c r="B409" s="18" t="n"/>
      <c r="C409" s="19" t="n"/>
      <c r="D409" s="20" t="n"/>
      <c r="E409" s="21" t="n"/>
      <c r="F409" s="22" t="n"/>
      <c r="G409" s="22" t="n"/>
      <c r="H409" s="23">
        <f>IF(AND(F409="",G409=""),"",N(F409)+N(G409))</f>
        <v/>
      </c>
      <c r="I409" s="24">
        <f>IF(H409="","",ROUND(H409*('Fees &amp; Settings'!$C$6+'Fees &amp; Settings'!$C$7)+'Fees &amp; Settings'!$C$8+N(E409)*'Fees &amp; Settings'!$C$9+IF(K409="Y",H409*'Fees &amp; Settings'!$C$10,0),2))</f>
        <v/>
      </c>
      <c r="J409" s="22" t="n"/>
      <c r="K409" s="21" t="n"/>
      <c r="L409" s="22" t="n"/>
      <c r="M409" s="22" t="n"/>
      <c r="N409" s="22" t="n"/>
      <c r="O409" s="25">
        <f>IF(H409="","",H409-I409-N(J409)-N(L409)-N(M409)-N(N409))</f>
        <v/>
      </c>
      <c r="P409" s="26">
        <f>IF(OR(H409="",N(H409)=0),"",O409/H409)</f>
        <v/>
      </c>
    </row>
    <row r="410" ht="19" customHeight="1">
      <c r="B410" s="18" t="n"/>
      <c r="C410" s="19" t="n"/>
      <c r="D410" s="20" t="n"/>
      <c r="E410" s="21" t="n"/>
      <c r="F410" s="22" t="n"/>
      <c r="G410" s="22" t="n"/>
      <c r="H410" s="23">
        <f>IF(AND(F410="",G410=""),"",N(F410)+N(G410))</f>
        <v/>
      </c>
      <c r="I410" s="24">
        <f>IF(H410="","",ROUND(H410*('Fees &amp; Settings'!$C$6+'Fees &amp; Settings'!$C$7)+'Fees &amp; Settings'!$C$8+N(E410)*'Fees &amp; Settings'!$C$9+IF(K410="Y",H410*'Fees &amp; Settings'!$C$10,0),2))</f>
        <v/>
      </c>
      <c r="J410" s="22" t="n"/>
      <c r="K410" s="21" t="n"/>
      <c r="L410" s="22" t="n"/>
      <c r="M410" s="22" t="n"/>
      <c r="N410" s="22" t="n"/>
      <c r="O410" s="25">
        <f>IF(H410="","",H410-I410-N(J410)-N(L410)-N(M410)-N(N410))</f>
        <v/>
      </c>
      <c r="P410" s="26">
        <f>IF(OR(H410="",N(H410)=0),"",O410/H410)</f>
        <v/>
      </c>
    </row>
    <row r="411" ht="19" customHeight="1">
      <c r="B411" s="18" t="n"/>
      <c r="C411" s="19" t="n"/>
      <c r="D411" s="20" t="n"/>
      <c r="E411" s="21" t="n"/>
      <c r="F411" s="22" t="n"/>
      <c r="G411" s="22" t="n"/>
      <c r="H411" s="23">
        <f>IF(AND(F411="",G411=""),"",N(F411)+N(G411))</f>
        <v/>
      </c>
      <c r="I411" s="24">
        <f>IF(H411="","",ROUND(H411*('Fees &amp; Settings'!$C$6+'Fees &amp; Settings'!$C$7)+'Fees &amp; Settings'!$C$8+N(E411)*'Fees &amp; Settings'!$C$9+IF(K411="Y",H411*'Fees &amp; Settings'!$C$10,0),2))</f>
        <v/>
      </c>
      <c r="J411" s="22" t="n"/>
      <c r="K411" s="21" t="n"/>
      <c r="L411" s="22" t="n"/>
      <c r="M411" s="22" t="n"/>
      <c r="N411" s="22" t="n"/>
      <c r="O411" s="25">
        <f>IF(H411="","",H411-I411-N(J411)-N(L411)-N(M411)-N(N411))</f>
        <v/>
      </c>
      <c r="P411" s="26">
        <f>IF(OR(H411="",N(H411)=0),"",O411/H411)</f>
        <v/>
      </c>
    </row>
    <row r="412" ht="19" customHeight="1">
      <c r="B412" s="18" t="n"/>
      <c r="C412" s="19" t="n"/>
      <c r="D412" s="20" t="n"/>
      <c r="E412" s="21" t="n"/>
      <c r="F412" s="22" t="n"/>
      <c r="G412" s="22" t="n"/>
      <c r="H412" s="23">
        <f>IF(AND(F412="",G412=""),"",N(F412)+N(G412))</f>
        <v/>
      </c>
      <c r="I412" s="24">
        <f>IF(H412="","",ROUND(H412*('Fees &amp; Settings'!$C$6+'Fees &amp; Settings'!$C$7)+'Fees &amp; Settings'!$C$8+N(E412)*'Fees &amp; Settings'!$C$9+IF(K412="Y",H412*'Fees &amp; Settings'!$C$10,0),2))</f>
        <v/>
      </c>
      <c r="J412" s="22" t="n"/>
      <c r="K412" s="21" t="n"/>
      <c r="L412" s="22" t="n"/>
      <c r="M412" s="22" t="n"/>
      <c r="N412" s="22" t="n"/>
      <c r="O412" s="25">
        <f>IF(H412="","",H412-I412-N(J412)-N(L412)-N(M412)-N(N412))</f>
        <v/>
      </c>
      <c r="P412" s="26">
        <f>IF(OR(H412="",N(H412)=0),"",O412/H412)</f>
        <v/>
      </c>
    </row>
    <row r="413" ht="19" customHeight="1">
      <c r="B413" s="18" t="n"/>
      <c r="C413" s="19" t="n"/>
      <c r="D413" s="20" t="n"/>
      <c r="E413" s="21" t="n"/>
      <c r="F413" s="22" t="n"/>
      <c r="G413" s="22" t="n"/>
      <c r="H413" s="23">
        <f>IF(AND(F413="",G413=""),"",N(F413)+N(G413))</f>
        <v/>
      </c>
      <c r="I413" s="24">
        <f>IF(H413="","",ROUND(H413*('Fees &amp; Settings'!$C$6+'Fees &amp; Settings'!$C$7)+'Fees &amp; Settings'!$C$8+N(E413)*'Fees &amp; Settings'!$C$9+IF(K413="Y",H413*'Fees &amp; Settings'!$C$10,0),2))</f>
        <v/>
      </c>
      <c r="J413" s="22" t="n"/>
      <c r="K413" s="21" t="n"/>
      <c r="L413" s="22" t="n"/>
      <c r="M413" s="22" t="n"/>
      <c r="N413" s="22" t="n"/>
      <c r="O413" s="25">
        <f>IF(H413="","",H413-I413-N(J413)-N(L413)-N(M413)-N(N413))</f>
        <v/>
      </c>
      <c r="P413" s="26">
        <f>IF(OR(H413="",N(H413)=0),"",O413/H413)</f>
        <v/>
      </c>
    </row>
    <row r="414" ht="19" customHeight="1">
      <c r="B414" s="18" t="n"/>
      <c r="C414" s="19" t="n"/>
      <c r="D414" s="20" t="n"/>
      <c r="E414" s="21" t="n"/>
      <c r="F414" s="22" t="n"/>
      <c r="G414" s="22" t="n"/>
      <c r="H414" s="23">
        <f>IF(AND(F414="",G414=""),"",N(F414)+N(G414))</f>
        <v/>
      </c>
      <c r="I414" s="24">
        <f>IF(H414="","",ROUND(H414*('Fees &amp; Settings'!$C$6+'Fees &amp; Settings'!$C$7)+'Fees &amp; Settings'!$C$8+N(E414)*'Fees &amp; Settings'!$C$9+IF(K414="Y",H414*'Fees &amp; Settings'!$C$10,0),2))</f>
        <v/>
      </c>
      <c r="J414" s="22" t="n"/>
      <c r="K414" s="21" t="n"/>
      <c r="L414" s="22" t="n"/>
      <c r="M414" s="22" t="n"/>
      <c r="N414" s="22" t="n"/>
      <c r="O414" s="25">
        <f>IF(H414="","",H414-I414-N(J414)-N(L414)-N(M414)-N(N414))</f>
        <v/>
      </c>
      <c r="P414" s="26">
        <f>IF(OR(H414="",N(H414)=0),"",O414/H414)</f>
        <v/>
      </c>
    </row>
    <row r="415" ht="19" customHeight="1">
      <c r="B415" s="18" t="n"/>
      <c r="C415" s="19" t="n"/>
      <c r="D415" s="20" t="n"/>
      <c r="E415" s="21" t="n"/>
      <c r="F415" s="22" t="n"/>
      <c r="G415" s="22" t="n"/>
      <c r="H415" s="23">
        <f>IF(AND(F415="",G415=""),"",N(F415)+N(G415))</f>
        <v/>
      </c>
      <c r="I415" s="24">
        <f>IF(H415="","",ROUND(H415*('Fees &amp; Settings'!$C$6+'Fees &amp; Settings'!$C$7)+'Fees &amp; Settings'!$C$8+N(E415)*'Fees &amp; Settings'!$C$9+IF(K415="Y",H415*'Fees &amp; Settings'!$C$10,0),2))</f>
        <v/>
      </c>
      <c r="J415" s="22" t="n"/>
      <c r="K415" s="21" t="n"/>
      <c r="L415" s="22" t="n"/>
      <c r="M415" s="22" t="n"/>
      <c r="N415" s="22" t="n"/>
      <c r="O415" s="25">
        <f>IF(H415="","",H415-I415-N(J415)-N(L415)-N(M415)-N(N415))</f>
        <v/>
      </c>
      <c r="P415" s="26">
        <f>IF(OR(H415="",N(H415)=0),"",O415/H415)</f>
        <v/>
      </c>
    </row>
    <row r="416" ht="19" customHeight="1">
      <c r="B416" s="18" t="n"/>
      <c r="C416" s="19" t="n"/>
      <c r="D416" s="20" t="n"/>
      <c r="E416" s="21" t="n"/>
      <c r="F416" s="22" t="n"/>
      <c r="G416" s="22" t="n"/>
      <c r="H416" s="23">
        <f>IF(AND(F416="",G416=""),"",N(F416)+N(G416))</f>
        <v/>
      </c>
      <c r="I416" s="24">
        <f>IF(H416="","",ROUND(H416*('Fees &amp; Settings'!$C$6+'Fees &amp; Settings'!$C$7)+'Fees &amp; Settings'!$C$8+N(E416)*'Fees &amp; Settings'!$C$9+IF(K416="Y",H416*'Fees &amp; Settings'!$C$10,0),2))</f>
        <v/>
      </c>
      <c r="J416" s="22" t="n"/>
      <c r="K416" s="21" t="n"/>
      <c r="L416" s="22" t="n"/>
      <c r="M416" s="22" t="n"/>
      <c r="N416" s="22" t="n"/>
      <c r="O416" s="25">
        <f>IF(H416="","",H416-I416-N(J416)-N(L416)-N(M416)-N(N416))</f>
        <v/>
      </c>
      <c r="P416" s="26">
        <f>IF(OR(H416="",N(H416)=0),"",O416/H416)</f>
        <v/>
      </c>
    </row>
    <row r="417" ht="19" customHeight="1">
      <c r="B417" s="18" t="n"/>
      <c r="C417" s="19" t="n"/>
      <c r="D417" s="20" t="n"/>
      <c r="E417" s="21" t="n"/>
      <c r="F417" s="22" t="n"/>
      <c r="G417" s="22" t="n"/>
      <c r="H417" s="23">
        <f>IF(AND(F417="",G417=""),"",N(F417)+N(G417))</f>
        <v/>
      </c>
      <c r="I417" s="24">
        <f>IF(H417="","",ROUND(H417*('Fees &amp; Settings'!$C$6+'Fees &amp; Settings'!$C$7)+'Fees &amp; Settings'!$C$8+N(E417)*'Fees &amp; Settings'!$C$9+IF(K417="Y",H417*'Fees &amp; Settings'!$C$10,0),2))</f>
        <v/>
      </c>
      <c r="J417" s="22" t="n"/>
      <c r="K417" s="21" t="n"/>
      <c r="L417" s="22" t="n"/>
      <c r="M417" s="22" t="n"/>
      <c r="N417" s="22" t="n"/>
      <c r="O417" s="25">
        <f>IF(H417="","",H417-I417-N(J417)-N(L417)-N(M417)-N(N417))</f>
        <v/>
      </c>
      <c r="P417" s="26">
        <f>IF(OR(H417="",N(H417)=0),"",O417/H417)</f>
        <v/>
      </c>
    </row>
    <row r="418" ht="19" customHeight="1">
      <c r="B418" s="18" t="n"/>
      <c r="C418" s="19" t="n"/>
      <c r="D418" s="20" t="n"/>
      <c r="E418" s="21" t="n"/>
      <c r="F418" s="22" t="n"/>
      <c r="G418" s="22" t="n"/>
      <c r="H418" s="23">
        <f>IF(AND(F418="",G418=""),"",N(F418)+N(G418))</f>
        <v/>
      </c>
      <c r="I418" s="24">
        <f>IF(H418="","",ROUND(H418*('Fees &amp; Settings'!$C$6+'Fees &amp; Settings'!$C$7)+'Fees &amp; Settings'!$C$8+N(E418)*'Fees &amp; Settings'!$C$9+IF(K418="Y",H418*'Fees &amp; Settings'!$C$10,0),2))</f>
        <v/>
      </c>
      <c r="J418" s="22" t="n"/>
      <c r="K418" s="21" t="n"/>
      <c r="L418" s="22" t="n"/>
      <c r="M418" s="22" t="n"/>
      <c r="N418" s="22" t="n"/>
      <c r="O418" s="25">
        <f>IF(H418="","",H418-I418-N(J418)-N(L418)-N(M418)-N(N418))</f>
        <v/>
      </c>
      <c r="P418" s="26">
        <f>IF(OR(H418="",N(H418)=0),"",O418/H418)</f>
        <v/>
      </c>
    </row>
    <row r="419" ht="19" customHeight="1">
      <c r="B419" s="18" t="n"/>
      <c r="C419" s="19" t="n"/>
      <c r="D419" s="20" t="n"/>
      <c r="E419" s="21" t="n"/>
      <c r="F419" s="22" t="n"/>
      <c r="G419" s="22" t="n"/>
      <c r="H419" s="23">
        <f>IF(AND(F419="",G419=""),"",N(F419)+N(G419))</f>
        <v/>
      </c>
      <c r="I419" s="24">
        <f>IF(H419="","",ROUND(H419*('Fees &amp; Settings'!$C$6+'Fees &amp; Settings'!$C$7)+'Fees &amp; Settings'!$C$8+N(E419)*'Fees &amp; Settings'!$C$9+IF(K419="Y",H419*'Fees &amp; Settings'!$C$10,0),2))</f>
        <v/>
      </c>
      <c r="J419" s="22" t="n"/>
      <c r="K419" s="21" t="n"/>
      <c r="L419" s="22" t="n"/>
      <c r="M419" s="22" t="n"/>
      <c r="N419" s="22" t="n"/>
      <c r="O419" s="25">
        <f>IF(H419="","",H419-I419-N(J419)-N(L419)-N(M419)-N(N419))</f>
        <v/>
      </c>
      <c r="P419" s="26">
        <f>IF(OR(H419="",N(H419)=0),"",O419/H419)</f>
        <v/>
      </c>
    </row>
    <row r="420" ht="19" customHeight="1">
      <c r="B420" s="18" t="n"/>
      <c r="C420" s="19" t="n"/>
      <c r="D420" s="20" t="n"/>
      <c r="E420" s="21" t="n"/>
      <c r="F420" s="22" t="n"/>
      <c r="G420" s="22" t="n"/>
      <c r="H420" s="23">
        <f>IF(AND(F420="",G420=""),"",N(F420)+N(G420))</f>
        <v/>
      </c>
      <c r="I420" s="24">
        <f>IF(H420="","",ROUND(H420*('Fees &amp; Settings'!$C$6+'Fees &amp; Settings'!$C$7)+'Fees &amp; Settings'!$C$8+N(E420)*'Fees &amp; Settings'!$C$9+IF(K420="Y",H420*'Fees &amp; Settings'!$C$10,0),2))</f>
        <v/>
      </c>
      <c r="J420" s="22" t="n"/>
      <c r="K420" s="21" t="n"/>
      <c r="L420" s="22" t="n"/>
      <c r="M420" s="22" t="n"/>
      <c r="N420" s="22" t="n"/>
      <c r="O420" s="25">
        <f>IF(H420="","",H420-I420-N(J420)-N(L420)-N(M420)-N(N420))</f>
        <v/>
      </c>
      <c r="P420" s="26">
        <f>IF(OR(H420="",N(H420)=0),"",O420/H420)</f>
        <v/>
      </c>
    </row>
    <row r="421" ht="19" customHeight="1">
      <c r="B421" s="18" t="n"/>
      <c r="C421" s="19" t="n"/>
      <c r="D421" s="20" t="n"/>
      <c r="E421" s="21" t="n"/>
      <c r="F421" s="22" t="n"/>
      <c r="G421" s="22" t="n"/>
      <c r="H421" s="23">
        <f>IF(AND(F421="",G421=""),"",N(F421)+N(G421))</f>
        <v/>
      </c>
      <c r="I421" s="24">
        <f>IF(H421="","",ROUND(H421*('Fees &amp; Settings'!$C$6+'Fees &amp; Settings'!$C$7)+'Fees &amp; Settings'!$C$8+N(E421)*'Fees &amp; Settings'!$C$9+IF(K421="Y",H421*'Fees &amp; Settings'!$C$10,0),2))</f>
        <v/>
      </c>
      <c r="J421" s="22" t="n"/>
      <c r="K421" s="21" t="n"/>
      <c r="L421" s="22" t="n"/>
      <c r="M421" s="22" t="n"/>
      <c r="N421" s="22" t="n"/>
      <c r="O421" s="25">
        <f>IF(H421="","",H421-I421-N(J421)-N(L421)-N(M421)-N(N421))</f>
        <v/>
      </c>
      <c r="P421" s="26">
        <f>IF(OR(H421="",N(H421)=0),"",O421/H421)</f>
        <v/>
      </c>
    </row>
    <row r="422" ht="19" customHeight="1">
      <c r="B422" s="18" t="n"/>
      <c r="C422" s="19" t="n"/>
      <c r="D422" s="20" t="n"/>
      <c r="E422" s="21" t="n"/>
      <c r="F422" s="22" t="n"/>
      <c r="G422" s="22" t="n"/>
      <c r="H422" s="23">
        <f>IF(AND(F422="",G422=""),"",N(F422)+N(G422))</f>
        <v/>
      </c>
      <c r="I422" s="24">
        <f>IF(H422="","",ROUND(H422*('Fees &amp; Settings'!$C$6+'Fees &amp; Settings'!$C$7)+'Fees &amp; Settings'!$C$8+N(E422)*'Fees &amp; Settings'!$C$9+IF(K422="Y",H422*'Fees &amp; Settings'!$C$10,0),2))</f>
        <v/>
      </c>
      <c r="J422" s="22" t="n"/>
      <c r="K422" s="21" t="n"/>
      <c r="L422" s="22" t="n"/>
      <c r="M422" s="22" t="n"/>
      <c r="N422" s="22" t="n"/>
      <c r="O422" s="25">
        <f>IF(H422="","",H422-I422-N(J422)-N(L422)-N(M422)-N(N422))</f>
        <v/>
      </c>
      <c r="P422" s="26">
        <f>IF(OR(H422="",N(H422)=0),"",O422/H422)</f>
        <v/>
      </c>
    </row>
    <row r="423" ht="19" customHeight="1">
      <c r="B423" s="18" t="n"/>
      <c r="C423" s="19" t="n"/>
      <c r="D423" s="20" t="n"/>
      <c r="E423" s="21" t="n"/>
      <c r="F423" s="22" t="n"/>
      <c r="G423" s="22" t="n"/>
      <c r="H423" s="23">
        <f>IF(AND(F423="",G423=""),"",N(F423)+N(G423))</f>
        <v/>
      </c>
      <c r="I423" s="24">
        <f>IF(H423="","",ROUND(H423*('Fees &amp; Settings'!$C$6+'Fees &amp; Settings'!$C$7)+'Fees &amp; Settings'!$C$8+N(E423)*'Fees &amp; Settings'!$C$9+IF(K423="Y",H423*'Fees &amp; Settings'!$C$10,0),2))</f>
        <v/>
      </c>
      <c r="J423" s="22" t="n"/>
      <c r="K423" s="21" t="n"/>
      <c r="L423" s="22" t="n"/>
      <c r="M423" s="22" t="n"/>
      <c r="N423" s="22" t="n"/>
      <c r="O423" s="25">
        <f>IF(H423="","",H423-I423-N(J423)-N(L423)-N(M423)-N(N423))</f>
        <v/>
      </c>
      <c r="P423" s="26">
        <f>IF(OR(H423="",N(H423)=0),"",O423/H423)</f>
        <v/>
      </c>
    </row>
    <row r="424" ht="19" customHeight="1">
      <c r="B424" s="18" t="n"/>
      <c r="C424" s="19" t="n"/>
      <c r="D424" s="20" t="n"/>
      <c r="E424" s="21" t="n"/>
      <c r="F424" s="22" t="n"/>
      <c r="G424" s="22" t="n"/>
      <c r="H424" s="23">
        <f>IF(AND(F424="",G424=""),"",N(F424)+N(G424))</f>
        <v/>
      </c>
      <c r="I424" s="24">
        <f>IF(H424="","",ROUND(H424*('Fees &amp; Settings'!$C$6+'Fees &amp; Settings'!$C$7)+'Fees &amp; Settings'!$C$8+N(E424)*'Fees &amp; Settings'!$C$9+IF(K424="Y",H424*'Fees &amp; Settings'!$C$10,0),2))</f>
        <v/>
      </c>
      <c r="J424" s="22" t="n"/>
      <c r="K424" s="21" t="n"/>
      <c r="L424" s="22" t="n"/>
      <c r="M424" s="22" t="n"/>
      <c r="N424" s="22" t="n"/>
      <c r="O424" s="25">
        <f>IF(H424="","",H424-I424-N(J424)-N(L424)-N(M424)-N(N424))</f>
        <v/>
      </c>
      <c r="P424" s="26">
        <f>IF(OR(H424="",N(H424)=0),"",O424/H424)</f>
        <v/>
      </c>
    </row>
    <row r="425" ht="19" customHeight="1">
      <c r="B425" s="18" t="n"/>
      <c r="C425" s="19" t="n"/>
      <c r="D425" s="20" t="n"/>
      <c r="E425" s="21" t="n"/>
      <c r="F425" s="22" t="n"/>
      <c r="G425" s="22" t="n"/>
      <c r="H425" s="23">
        <f>IF(AND(F425="",G425=""),"",N(F425)+N(G425))</f>
        <v/>
      </c>
      <c r="I425" s="24">
        <f>IF(H425="","",ROUND(H425*('Fees &amp; Settings'!$C$6+'Fees &amp; Settings'!$C$7)+'Fees &amp; Settings'!$C$8+N(E425)*'Fees &amp; Settings'!$C$9+IF(K425="Y",H425*'Fees &amp; Settings'!$C$10,0),2))</f>
        <v/>
      </c>
      <c r="J425" s="22" t="n"/>
      <c r="K425" s="21" t="n"/>
      <c r="L425" s="22" t="n"/>
      <c r="M425" s="22" t="n"/>
      <c r="N425" s="22" t="n"/>
      <c r="O425" s="25">
        <f>IF(H425="","",H425-I425-N(J425)-N(L425)-N(M425)-N(N425))</f>
        <v/>
      </c>
      <c r="P425" s="26">
        <f>IF(OR(H425="",N(H425)=0),"",O425/H425)</f>
        <v/>
      </c>
    </row>
    <row r="426" ht="19" customHeight="1">
      <c r="B426" s="18" t="n"/>
      <c r="C426" s="19" t="n"/>
      <c r="D426" s="20" t="n"/>
      <c r="E426" s="21" t="n"/>
      <c r="F426" s="22" t="n"/>
      <c r="G426" s="22" t="n"/>
      <c r="H426" s="23">
        <f>IF(AND(F426="",G426=""),"",N(F426)+N(G426))</f>
        <v/>
      </c>
      <c r="I426" s="24">
        <f>IF(H426="","",ROUND(H426*('Fees &amp; Settings'!$C$6+'Fees &amp; Settings'!$C$7)+'Fees &amp; Settings'!$C$8+N(E426)*'Fees &amp; Settings'!$C$9+IF(K426="Y",H426*'Fees &amp; Settings'!$C$10,0),2))</f>
        <v/>
      </c>
      <c r="J426" s="22" t="n"/>
      <c r="K426" s="21" t="n"/>
      <c r="L426" s="22" t="n"/>
      <c r="M426" s="22" t="n"/>
      <c r="N426" s="22" t="n"/>
      <c r="O426" s="25">
        <f>IF(H426="","",H426-I426-N(J426)-N(L426)-N(M426)-N(N426))</f>
        <v/>
      </c>
      <c r="P426" s="26">
        <f>IF(OR(H426="",N(H426)=0),"",O426/H426)</f>
        <v/>
      </c>
    </row>
    <row r="427" ht="19" customHeight="1">
      <c r="B427" s="18" t="n"/>
      <c r="C427" s="19" t="n"/>
      <c r="D427" s="20" t="n"/>
      <c r="E427" s="21" t="n"/>
      <c r="F427" s="22" t="n"/>
      <c r="G427" s="22" t="n"/>
      <c r="H427" s="23">
        <f>IF(AND(F427="",G427=""),"",N(F427)+N(G427))</f>
        <v/>
      </c>
      <c r="I427" s="24">
        <f>IF(H427="","",ROUND(H427*('Fees &amp; Settings'!$C$6+'Fees &amp; Settings'!$C$7)+'Fees &amp; Settings'!$C$8+N(E427)*'Fees &amp; Settings'!$C$9+IF(K427="Y",H427*'Fees &amp; Settings'!$C$10,0),2))</f>
        <v/>
      </c>
      <c r="J427" s="22" t="n"/>
      <c r="K427" s="21" t="n"/>
      <c r="L427" s="22" t="n"/>
      <c r="M427" s="22" t="n"/>
      <c r="N427" s="22" t="n"/>
      <c r="O427" s="25">
        <f>IF(H427="","",H427-I427-N(J427)-N(L427)-N(M427)-N(N427))</f>
        <v/>
      </c>
      <c r="P427" s="26">
        <f>IF(OR(H427="",N(H427)=0),"",O427/H427)</f>
        <v/>
      </c>
    </row>
    <row r="428" ht="19" customHeight="1">
      <c r="B428" s="18" t="n"/>
      <c r="C428" s="19" t="n"/>
      <c r="D428" s="20" t="n"/>
      <c r="E428" s="21" t="n"/>
      <c r="F428" s="22" t="n"/>
      <c r="G428" s="22" t="n"/>
      <c r="H428" s="23">
        <f>IF(AND(F428="",G428=""),"",N(F428)+N(G428))</f>
        <v/>
      </c>
      <c r="I428" s="24">
        <f>IF(H428="","",ROUND(H428*('Fees &amp; Settings'!$C$6+'Fees &amp; Settings'!$C$7)+'Fees &amp; Settings'!$C$8+N(E428)*'Fees &amp; Settings'!$C$9+IF(K428="Y",H428*'Fees &amp; Settings'!$C$10,0),2))</f>
        <v/>
      </c>
      <c r="J428" s="22" t="n"/>
      <c r="K428" s="21" t="n"/>
      <c r="L428" s="22" t="n"/>
      <c r="M428" s="22" t="n"/>
      <c r="N428" s="22" t="n"/>
      <c r="O428" s="25">
        <f>IF(H428="","",H428-I428-N(J428)-N(L428)-N(M428)-N(N428))</f>
        <v/>
      </c>
      <c r="P428" s="26">
        <f>IF(OR(H428="",N(H428)=0),"",O428/H428)</f>
        <v/>
      </c>
    </row>
    <row r="429" ht="19" customHeight="1">
      <c r="B429" s="18" t="n"/>
      <c r="C429" s="19" t="n"/>
      <c r="D429" s="20" t="n"/>
      <c r="E429" s="21" t="n"/>
      <c r="F429" s="22" t="n"/>
      <c r="G429" s="22" t="n"/>
      <c r="H429" s="23">
        <f>IF(AND(F429="",G429=""),"",N(F429)+N(G429))</f>
        <v/>
      </c>
      <c r="I429" s="24">
        <f>IF(H429="","",ROUND(H429*('Fees &amp; Settings'!$C$6+'Fees &amp; Settings'!$C$7)+'Fees &amp; Settings'!$C$8+N(E429)*'Fees &amp; Settings'!$C$9+IF(K429="Y",H429*'Fees &amp; Settings'!$C$10,0),2))</f>
        <v/>
      </c>
      <c r="J429" s="22" t="n"/>
      <c r="K429" s="21" t="n"/>
      <c r="L429" s="22" t="n"/>
      <c r="M429" s="22" t="n"/>
      <c r="N429" s="22" t="n"/>
      <c r="O429" s="25">
        <f>IF(H429="","",H429-I429-N(J429)-N(L429)-N(M429)-N(N429))</f>
        <v/>
      </c>
      <c r="P429" s="26">
        <f>IF(OR(H429="",N(H429)=0),"",O429/H429)</f>
        <v/>
      </c>
    </row>
    <row r="430" ht="19" customHeight="1">
      <c r="B430" s="18" t="n"/>
      <c r="C430" s="19" t="n"/>
      <c r="D430" s="20" t="n"/>
      <c r="E430" s="21" t="n"/>
      <c r="F430" s="22" t="n"/>
      <c r="G430" s="22" t="n"/>
      <c r="H430" s="23">
        <f>IF(AND(F430="",G430=""),"",N(F430)+N(G430))</f>
        <v/>
      </c>
      <c r="I430" s="24">
        <f>IF(H430="","",ROUND(H430*('Fees &amp; Settings'!$C$6+'Fees &amp; Settings'!$C$7)+'Fees &amp; Settings'!$C$8+N(E430)*'Fees &amp; Settings'!$C$9+IF(K430="Y",H430*'Fees &amp; Settings'!$C$10,0),2))</f>
        <v/>
      </c>
      <c r="J430" s="22" t="n"/>
      <c r="K430" s="21" t="n"/>
      <c r="L430" s="22" t="n"/>
      <c r="M430" s="22" t="n"/>
      <c r="N430" s="22" t="n"/>
      <c r="O430" s="25">
        <f>IF(H430="","",H430-I430-N(J430)-N(L430)-N(M430)-N(N430))</f>
        <v/>
      </c>
      <c r="P430" s="26">
        <f>IF(OR(H430="",N(H430)=0),"",O430/H430)</f>
        <v/>
      </c>
    </row>
    <row r="431" ht="19" customHeight="1">
      <c r="B431" s="18" t="n"/>
      <c r="C431" s="19" t="n"/>
      <c r="D431" s="20" t="n"/>
      <c r="E431" s="21" t="n"/>
      <c r="F431" s="22" t="n"/>
      <c r="G431" s="22" t="n"/>
      <c r="H431" s="23">
        <f>IF(AND(F431="",G431=""),"",N(F431)+N(G431))</f>
        <v/>
      </c>
      <c r="I431" s="24">
        <f>IF(H431="","",ROUND(H431*('Fees &amp; Settings'!$C$6+'Fees &amp; Settings'!$C$7)+'Fees &amp; Settings'!$C$8+N(E431)*'Fees &amp; Settings'!$C$9+IF(K431="Y",H431*'Fees &amp; Settings'!$C$10,0),2))</f>
        <v/>
      </c>
      <c r="J431" s="22" t="n"/>
      <c r="K431" s="21" t="n"/>
      <c r="L431" s="22" t="n"/>
      <c r="M431" s="22" t="n"/>
      <c r="N431" s="22" t="n"/>
      <c r="O431" s="25">
        <f>IF(H431="","",H431-I431-N(J431)-N(L431)-N(M431)-N(N431))</f>
        <v/>
      </c>
      <c r="P431" s="26">
        <f>IF(OR(H431="",N(H431)=0),"",O431/H431)</f>
        <v/>
      </c>
    </row>
    <row r="432" ht="19" customHeight="1">
      <c r="B432" s="18" t="n"/>
      <c r="C432" s="19" t="n"/>
      <c r="D432" s="20" t="n"/>
      <c r="E432" s="21" t="n"/>
      <c r="F432" s="22" t="n"/>
      <c r="G432" s="22" t="n"/>
      <c r="H432" s="23">
        <f>IF(AND(F432="",G432=""),"",N(F432)+N(G432))</f>
        <v/>
      </c>
      <c r="I432" s="24">
        <f>IF(H432="","",ROUND(H432*('Fees &amp; Settings'!$C$6+'Fees &amp; Settings'!$C$7)+'Fees &amp; Settings'!$C$8+N(E432)*'Fees &amp; Settings'!$C$9+IF(K432="Y",H432*'Fees &amp; Settings'!$C$10,0),2))</f>
        <v/>
      </c>
      <c r="J432" s="22" t="n"/>
      <c r="K432" s="21" t="n"/>
      <c r="L432" s="22" t="n"/>
      <c r="M432" s="22" t="n"/>
      <c r="N432" s="22" t="n"/>
      <c r="O432" s="25">
        <f>IF(H432="","",H432-I432-N(J432)-N(L432)-N(M432)-N(N432))</f>
        <v/>
      </c>
      <c r="P432" s="26">
        <f>IF(OR(H432="",N(H432)=0),"",O432/H432)</f>
        <v/>
      </c>
    </row>
    <row r="433" ht="19" customHeight="1">
      <c r="B433" s="18" t="n"/>
      <c r="C433" s="19" t="n"/>
      <c r="D433" s="20" t="n"/>
      <c r="E433" s="21" t="n"/>
      <c r="F433" s="22" t="n"/>
      <c r="G433" s="22" t="n"/>
      <c r="H433" s="23">
        <f>IF(AND(F433="",G433=""),"",N(F433)+N(G433))</f>
        <v/>
      </c>
      <c r="I433" s="24">
        <f>IF(H433="","",ROUND(H433*('Fees &amp; Settings'!$C$6+'Fees &amp; Settings'!$C$7)+'Fees &amp; Settings'!$C$8+N(E433)*'Fees &amp; Settings'!$C$9+IF(K433="Y",H433*'Fees &amp; Settings'!$C$10,0),2))</f>
        <v/>
      </c>
      <c r="J433" s="22" t="n"/>
      <c r="K433" s="21" t="n"/>
      <c r="L433" s="22" t="n"/>
      <c r="M433" s="22" t="n"/>
      <c r="N433" s="22" t="n"/>
      <c r="O433" s="25">
        <f>IF(H433="","",H433-I433-N(J433)-N(L433)-N(M433)-N(N433))</f>
        <v/>
      </c>
      <c r="P433" s="26">
        <f>IF(OR(H433="",N(H433)=0),"",O433/H433)</f>
        <v/>
      </c>
    </row>
    <row r="434" ht="19" customHeight="1">
      <c r="B434" s="18" t="n"/>
      <c r="C434" s="19" t="n"/>
      <c r="D434" s="20" t="n"/>
      <c r="E434" s="21" t="n"/>
      <c r="F434" s="22" t="n"/>
      <c r="G434" s="22" t="n"/>
      <c r="H434" s="23">
        <f>IF(AND(F434="",G434=""),"",N(F434)+N(G434))</f>
        <v/>
      </c>
      <c r="I434" s="24">
        <f>IF(H434="","",ROUND(H434*('Fees &amp; Settings'!$C$6+'Fees &amp; Settings'!$C$7)+'Fees &amp; Settings'!$C$8+N(E434)*'Fees &amp; Settings'!$C$9+IF(K434="Y",H434*'Fees &amp; Settings'!$C$10,0),2))</f>
        <v/>
      </c>
      <c r="J434" s="22" t="n"/>
      <c r="K434" s="21" t="n"/>
      <c r="L434" s="22" t="n"/>
      <c r="M434" s="22" t="n"/>
      <c r="N434" s="22" t="n"/>
      <c r="O434" s="25">
        <f>IF(H434="","",H434-I434-N(J434)-N(L434)-N(M434)-N(N434))</f>
        <v/>
      </c>
      <c r="P434" s="26">
        <f>IF(OR(H434="",N(H434)=0),"",O434/H434)</f>
        <v/>
      </c>
    </row>
    <row r="435" ht="19" customHeight="1">
      <c r="B435" s="18" t="n"/>
      <c r="C435" s="19" t="n"/>
      <c r="D435" s="20" t="n"/>
      <c r="E435" s="21" t="n"/>
      <c r="F435" s="22" t="n"/>
      <c r="G435" s="22" t="n"/>
      <c r="H435" s="23">
        <f>IF(AND(F435="",G435=""),"",N(F435)+N(G435))</f>
        <v/>
      </c>
      <c r="I435" s="24">
        <f>IF(H435="","",ROUND(H435*('Fees &amp; Settings'!$C$6+'Fees &amp; Settings'!$C$7)+'Fees &amp; Settings'!$C$8+N(E435)*'Fees &amp; Settings'!$C$9+IF(K435="Y",H435*'Fees &amp; Settings'!$C$10,0),2))</f>
        <v/>
      </c>
      <c r="J435" s="22" t="n"/>
      <c r="K435" s="21" t="n"/>
      <c r="L435" s="22" t="n"/>
      <c r="M435" s="22" t="n"/>
      <c r="N435" s="22" t="n"/>
      <c r="O435" s="25">
        <f>IF(H435="","",H435-I435-N(J435)-N(L435)-N(M435)-N(N435))</f>
        <v/>
      </c>
      <c r="P435" s="26">
        <f>IF(OR(H435="",N(H435)=0),"",O435/H435)</f>
        <v/>
      </c>
    </row>
    <row r="436" ht="19" customHeight="1">
      <c r="B436" s="18" t="n"/>
      <c r="C436" s="19" t="n"/>
      <c r="D436" s="20" t="n"/>
      <c r="E436" s="21" t="n"/>
      <c r="F436" s="22" t="n"/>
      <c r="G436" s="22" t="n"/>
      <c r="H436" s="23">
        <f>IF(AND(F436="",G436=""),"",N(F436)+N(G436))</f>
        <v/>
      </c>
      <c r="I436" s="24">
        <f>IF(H436="","",ROUND(H436*('Fees &amp; Settings'!$C$6+'Fees &amp; Settings'!$C$7)+'Fees &amp; Settings'!$C$8+N(E436)*'Fees &amp; Settings'!$C$9+IF(K436="Y",H436*'Fees &amp; Settings'!$C$10,0),2))</f>
        <v/>
      </c>
      <c r="J436" s="22" t="n"/>
      <c r="K436" s="21" t="n"/>
      <c r="L436" s="22" t="n"/>
      <c r="M436" s="22" t="n"/>
      <c r="N436" s="22" t="n"/>
      <c r="O436" s="25">
        <f>IF(H436="","",H436-I436-N(J436)-N(L436)-N(M436)-N(N436))</f>
        <v/>
      </c>
      <c r="P436" s="26">
        <f>IF(OR(H436="",N(H436)=0),"",O436/H436)</f>
        <v/>
      </c>
    </row>
    <row r="437" ht="19" customHeight="1">
      <c r="B437" s="18" t="n"/>
      <c r="C437" s="19" t="n"/>
      <c r="D437" s="20" t="n"/>
      <c r="E437" s="21" t="n"/>
      <c r="F437" s="22" t="n"/>
      <c r="G437" s="22" t="n"/>
      <c r="H437" s="23">
        <f>IF(AND(F437="",G437=""),"",N(F437)+N(G437))</f>
        <v/>
      </c>
      <c r="I437" s="24">
        <f>IF(H437="","",ROUND(H437*('Fees &amp; Settings'!$C$6+'Fees &amp; Settings'!$C$7)+'Fees &amp; Settings'!$C$8+N(E437)*'Fees &amp; Settings'!$C$9+IF(K437="Y",H437*'Fees &amp; Settings'!$C$10,0),2))</f>
        <v/>
      </c>
      <c r="J437" s="22" t="n"/>
      <c r="K437" s="21" t="n"/>
      <c r="L437" s="22" t="n"/>
      <c r="M437" s="22" t="n"/>
      <c r="N437" s="22" t="n"/>
      <c r="O437" s="25">
        <f>IF(H437="","",H437-I437-N(J437)-N(L437)-N(M437)-N(N437))</f>
        <v/>
      </c>
      <c r="P437" s="26">
        <f>IF(OR(H437="",N(H437)=0),"",O437/H437)</f>
        <v/>
      </c>
    </row>
    <row r="438" ht="19" customHeight="1">
      <c r="B438" s="18" t="n"/>
      <c r="C438" s="19" t="n"/>
      <c r="D438" s="20" t="n"/>
      <c r="E438" s="21" t="n"/>
      <c r="F438" s="22" t="n"/>
      <c r="G438" s="22" t="n"/>
      <c r="H438" s="23">
        <f>IF(AND(F438="",G438=""),"",N(F438)+N(G438))</f>
        <v/>
      </c>
      <c r="I438" s="24">
        <f>IF(H438="","",ROUND(H438*('Fees &amp; Settings'!$C$6+'Fees &amp; Settings'!$C$7)+'Fees &amp; Settings'!$C$8+N(E438)*'Fees &amp; Settings'!$C$9+IF(K438="Y",H438*'Fees &amp; Settings'!$C$10,0),2))</f>
        <v/>
      </c>
      <c r="J438" s="22" t="n"/>
      <c r="K438" s="21" t="n"/>
      <c r="L438" s="22" t="n"/>
      <c r="M438" s="22" t="n"/>
      <c r="N438" s="22" t="n"/>
      <c r="O438" s="25">
        <f>IF(H438="","",H438-I438-N(J438)-N(L438)-N(M438)-N(N438))</f>
        <v/>
      </c>
      <c r="P438" s="26">
        <f>IF(OR(H438="",N(H438)=0),"",O438/H438)</f>
        <v/>
      </c>
    </row>
    <row r="439" ht="19" customHeight="1">
      <c r="B439" s="18" t="n"/>
      <c r="C439" s="19" t="n"/>
      <c r="D439" s="20" t="n"/>
      <c r="E439" s="21" t="n"/>
      <c r="F439" s="22" t="n"/>
      <c r="G439" s="22" t="n"/>
      <c r="H439" s="23">
        <f>IF(AND(F439="",G439=""),"",N(F439)+N(G439))</f>
        <v/>
      </c>
      <c r="I439" s="24">
        <f>IF(H439="","",ROUND(H439*('Fees &amp; Settings'!$C$6+'Fees &amp; Settings'!$C$7)+'Fees &amp; Settings'!$C$8+N(E439)*'Fees &amp; Settings'!$C$9+IF(K439="Y",H439*'Fees &amp; Settings'!$C$10,0),2))</f>
        <v/>
      </c>
      <c r="J439" s="22" t="n"/>
      <c r="K439" s="21" t="n"/>
      <c r="L439" s="22" t="n"/>
      <c r="M439" s="22" t="n"/>
      <c r="N439" s="22" t="n"/>
      <c r="O439" s="25">
        <f>IF(H439="","",H439-I439-N(J439)-N(L439)-N(M439)-N(N439))</f>
        <v/>
      </c>
      <c r="P439" s="26">
        <f>IF(OR(H439="",N(H439)=0),"",O439/H439)</f>
        <v/>
      </c>
    </row>
    <row r="440" ht="19" customHeight="1">
      <c r="B440" s="18" t="n"/>
      <c r="C440" s="19" t="n"/>
      <c r="D440" s="20" t="n"/>
      <c r="E440" s="21" t="n"/>
      <c r="F440" s="22" t="n"/>
      <c r="G440" s="22" t="n"/>
      <c r="H440" s="23">
        <f>IF(AND(F440="",G440=""),"",N(F440)+N(G440))</f>
        <v/>
      </c>
      <c r="I440" s="24">
        <f>IF(H440="","",ROUND(H440*('Fees &amp; Settings'!$C$6+'Fees &amp; Settings'!$C$7)+'Fees &amp; Settings'!$C$8+N(E440)*'Fees &amp; Settings'!$C$9+IF(K440="Y",H440*'Fees &amp; Settings'!$C$10,0),2))</f>
        <v/>
      </c>
      <c r="J440" s="22" t="n"/>
      <c r="K440" s="21" t="n"/>
      <c r="L440" s="22" t="n"/>
      <c r="M440" s="22" t="n"/>
      <c r="N440" s="22" t="n"/>
      <c r="O440" s="25">
        <f>IF(H440="","",H440-I440-N(J440)-N(L440)-N(M440)-N(N440))</f>
        <v/>
      </c>
      <c r="P440" s="26">
        <f>IF(OR(H440="",N(H440)=0),"",O440/H440)</f>
        <v/>
      </c>
    </row>
    <row r="441" ht="19" customHeight="1">
      <c r="B441" s="18" t="n"/>
      <c r="C441" s="19" t="n"/>
      <c r="D441" s="20" t="n"/>
      <c r="E441" s="21" t="n"/>
      <c r="F441" s="22" t="n"/>
      <c r="G441" s="22" t="n"/>
      <c r="H441" s="23">
        <f>IF(AND(F441="",G441=""),"",N(F441)+N(G441))</f>
        <v/>
      </c>
      <c r="I441" s="24">
        <f>IF(H441="","",ROUND(H441*('Fees &amp; Settings'!$C$6+'Fees &amp; Settings'!$C$7)+'Fees &amp; Settings'!$C$8+N(E441)*'Fees &amp; Settings'!$C$9+IF(K441="Y",H441*'Fees &amp; Settings'!$C$10,0),2))</f>
        <v/>
      </c>
      <c r="J441" s="22" t="n"/>
      <c r="K441" s="21" t="n"/>
      <c r="L441" s="22" t="n"/>
      <c r="M441" s="22" t="n"/>
      <c r="N441" s="22" t="n"/>
      <c r="O441" s="25">
        <f>IF(H441="","",H441-I441-N(J441)-N(L441)-N(M441)-N(N441))</f>
        <v/>
      </c>
      <c r="P441" s="26">
        <f>IF(OR(H441="",N(H441)=0),"",O441/H441)</f>
        <v/>
      </c>
    </row>
    <row r="442" ht="19" customHeight="1">
      <c r="B442" s="18" t="n"/>
      <c r="C442" s="19" t="n"/>
      <c r="D442" s="20" t="n"/>
      <c r="E442" s="21" t="n"/>
      <c r="F442" s="22" t="n"/>
      <c r="G442" s="22" t="n"/>
      <c r="H442" s="23">
        <f>IF(AND(F442="",G442=""),"",N(F442)+N(G442))</f>
        <v/>
      </c>
      <c r="I442" s="24">
        <f>IF(H442="","",ROUND(H442*('Fees &amp; Settings'!$C$6+'Fees &amp; Settings'!$C$7)+'Fees &amp; Settings'!$C$8+N(E442)*'Fees &amp; Settings'!$C$9+IF(K442="Y",H442*'Fees &amp; Settings'!$C$10,0),2))</f>
        <v/>
      </c>
      <c r="J442" s="22" t="n"/>
      <c r="K442" s="21" t="n"/>
      <c r="L442" s="22" t="n"/>
      <c r="M442" s="22" t="n"/>
      <c r="N442" s="22" t="n"/>
      <c r="O442" s="25">
        <f>IF(H442="","",H442-I442-N(J442)-N(L442)-N(M442)-N(N442))</f>
        <v/>
      </c>
      <c r="P442" s="26">
        <f>IF(OR(H442="",N(H442)=0),"",O442/H442)</f>
        <v/>
      </c>
    </row>
    <row r="443" ht="19" customHeight="1">
      <c r="B443" s="18" t="n"/>
      <c r="C443" s="19" t="n"/>
      <c r="D443" s="20" t="n"/>
      <c r="E443" s="21" t="n"/>
      <c r="F443" s="22" t="n"/>
      <c r="G443" s="22" t="n"/>
      <c r="H443" s="23">
        <f>IF(AND(F443="",G443=""),"",N(F443)+N(G443))</f>
        <v/>
      </c>
      <c r="I443" s="24">
        <f>IF(H443="","",ROUND(H443*('Fees &amp; Settings'!$C$6+'Fees &amp; Settings'!$C$7)+'Fees &amp; Settings'!$C$8+N(E443)*'Fees &amp; Settings'!$C$9+IF(K443="Y",H443*'Fees &amp; Settings'!$C$10,0),2))</f>
        <v/>
      </c>
      <c r="J443" s="22" t="n"/>
      <c r="K443" s="21" t="n"/>
      <c r="L443" s="22" t="n"/>
      <c r="M443" s="22" t="n"/>
      <c r="N443" s="22" t="n"/>
      <c r="O443" s="25">
        <f>IF(H443="","",H443-I443-N(J443)-N(L443)-N(M443)-N(N443))</f>
        <v/>
      </c>
      <c r="P443" s="26">
        <f>IF(OR(H443="",N(H443)=0),"",O443/H443)</f>
        <v/>
      </c>
    </row>
    <row r="444" ht="19" customHeight="1">
      <c r="B444" s="18" t="n"/>
      <c r="C444" s="19" t="n"/>
      <c r="D444" s="20" t="n"/>
      <c r="E444" s="21" t="n"/>
      <c r="F444" s="22" t="n"/>
      <c r="G444" s="22" t="n"/>
      <c r="H444" s="23">
        <f>IF(AND(F444="",G444=""),"",N(F444)+N(G444))</f>
        <v/>
      </c>
      <c r="I444" s="24">
        <f>IF(H444="","",ROUND(H444*('Fees &amp; Settings'!$C$6+'Fees &amp; Settings'!$C$7)+'Fees &amp; Settings'!$C$8+N(E444)*'Fees &amp; Settings'!$C$9+IF(K444="Y",H444*'Fees &amp; Settings'!$C$10,0),2))</f>
        <v/>
      </c>
      <c r="J444" s="22" t="n"/>
      <c r="K444" s="21" t="n"/>
      <c r="L444" s="22" t="n"/>
      <c r="M444" s="22" t="n"/>
      <c r="N444" s="22" t="n"/>
      <c r="O444" s="25">
        <f>IF(H444="","",H444-I444-N(J444)-N(L444)-N(M444)-N(N444))</f>
        <v/>
      </c>
      <c r="P444" s="26">
        <f>IF(OR(H444="",N(H444)=0),"",O444/H444)</f>
        <v/>
      </c>
    </row>
    <row r="445" ht="19" customHeight="1">
      <c r="B445" s="18" t="n"/>
      <c r="C445" s="19" t="n"/>
      <c r="D445" s="20" t="n"/>
      <c r="E445" s="21" t="n"/>
      <c r="F445" s="22" t="n"/>
      <c r="G445" s="22" t="n"/>
      <c r="H445" s="23">
        <f>IF(AND(F445="",G445=""),"",N(F445)+N(G445))</f>
        <v/>
      </c>
      <c r="I445" s="24">
        <f>IF(H445="","",ROUND(H445*('Fees &amp; Settings'!$C$6+'Fees &amp; Settings'!$C$7)+'Fees &amp; Settings'!$C$8+N(E445)*'Fees &amp; Settings'!$C$9+IF(K445="Y",H445*'Fees &amp; Settings'!$C$10,0),2))</f>
        <v/>
      </c>
      <c r="J445" s="22" t="n"/>
      <c r="K445" s="21" t="n"/>
      <c r="L445" s="22" t="n"/>
      <c r="M445" s="22" t="n"/>
      <c r="N445" s="22" t="n"/>
      <c r="O445" s="25">
        <f>IF(H445="","",H445-I445-N(J445)-N(L445)-N(M445)-N(N445))</f>
        <v/>
      </c>
      <c r="P445" s="26">
        <f>IF(OR(H445="",N(H445)=0),"",O445/H445)</f>
        <v/>
      </c>
    </row>
    <row r="446" ht="19" customHeight="1">
      <c r="B446" s="18" t="n"/>
      <c r="C446" s="19" t="n"/>
      <c r="D446" s="20" t="n"/>
      <c r="E446" s="21" t="n"/>
      <c r="F446" s="22" t="n"/>
      <c r="G446" s="22" t="n"/>
      <c r="H446" s="23">
        <f>IF(AND(F446="",G446=""),"",N(F446)+N(G446))</f>
        <v/>
      </c>
      <c r="I446" s="24">
        <f>IF(H446="","",ROUND(H446*('Fees &amp; Settings'!$C$6+'Fees &amp; Settings'!$C$7)+'Fees &amp; Settings'!$C$8+N(E446)*'Fees &amp; Settings'!$C$9+IF(K446="Y",H446*'Fees &amp; Settings'!$C$10,0),2))</f>
        <v/>
      </c>
      <c r="J446" s="22" t="n"/>
      <c r="K446" s="21" t="n"/>
      <c r="L446" s="22" t="n"/>
      <c r="M446" s="22" t="n"/>
      <c r="N446" s="22" t="n"/>
      <c r="O446" s="25">
        <f>IF(H446="","",H446-I446-N(J446)-N(L446)-N(M446)-N(N446))</f>
        <v/>
      </c>
      <c r="P446" s="26">
        <f>IF(OR(H446="",N(H446)=0),"",O446/H446)</f>
        <v/>
      </c>
    </row>
    <row r="447" ht="19" customHeight="1">
      <c r="B447" s="18" t="n"/>
      <c r="C447" s="19" t="n"/>
      <c r="D447" s="20" t="n"/>
      <c r="E447" s="21" t="n"/>
      <c r="F447" s="22" t="n"/>
      <c r="G447" s="22" t="n"/>
      <c r="H447" s="23">
        <f>IF(AND(F447="",G447=""),"",N(F447)+N(G447))</f>
        <v/>
      </c>
      <c r="I447" s="24">
        <f>IF(H447="","",ROUND(H447*('Fees &amp; Settings'!$C$6+'Fees &amp; Settings'!$C$7)+'Fees &amp; Settings'!$C$8+N(E447)*'Fees &amp; Settings'!$C$9+IF(K447="Y",H447*'Fees &amp; Settings'!$C$10,0),2))</f>
        <v/>
      </c>
      <c r="J447" s="22" t="n"/>
      <c r="K447" s="21" t="n"/>
      <c r="L447" s="22" t="n"/>
      <c r="M447" s="22" t="n"/>
      <c r="N447" s="22" t="n"/>
      <c r="O447" s="25">
        <f>IF(H447="","",H447-I447-N(J447)-N(L447)-N(M447)-N(N447))</f>
        <v/>
      </c>
      <c r="P447" s="26">
        <f>IF(OR(H447="",N(H447)=0),"",O447/H447)</f>
        <v/>
      </c>
    </row>
    <row r="448" ht="19" customHeight="1">
      <c r="B448" s="18" t="n"/>
      <c r="C448" s="19" t="n"/>
      <c r="D448" s="20" t="n"/>
      <c r="E448" s="21" t="n"/>
      <c r="F448" s="22" t="n"/>
      <c r="G448" s="22" t="n"/>
      <c r="H448" s="23">
        <f>IF(AND(F448="",G448=""),"",N(F448)+N(G448))</f>
        <v/>
      </c>
      <c r="I448" s="24">
        <f>IF(H448="","",ROUND(H448*('Fees &amp; Settings'!$C$6+'Fees &amp; Settings'!$C$7)+'Fees &amp; Settings'!$C$8+N(E448)*'Fees &amp; Settings'!$C$9+IF(K448="Y",H448*'Fees &amp; Settings'!$C$10,0),2))</f>
        <v/>
      </c>
      <c r="J448" s="22" t="n"/>
      <c r="K448" s="21" t="n"/>
      <c r="L448" s="22" t="n"/>
      <c r="M448" s="22" t="n"/>
      <c r="N448" s="22" t="n"/>
      <c r="O448" s="25">
        <f>IF(H448="","",H448-I448-N(J448)-N(L448)-N(M448)-N(N448))</f>
        <v/>
      </c>
      <c r="P448" s="26">
        <f>IF(OR(H448="",N(H448)=0),"",O448/H448)</f>
        <v/>
      </c>
    </row>
    <row r="449" ht="19" customHeight="1">
      <c r="B449" s="18" t="n"/>
      <c r="C449" s="19" t="n"/>
      <c r="D449" s="20" t="n"/>
      <c r="E449" s="21" t="n"/>
      <c r="F449" s="22" t="n"/>
      <c r="G449" s="22" t="n"/>
      <c r="H449" s="23">
        <f>IF(AND(F449="",G449=""),"",N(F449)+N(G449))</f>
        <v/>
      </c>
      <c r="I449" s="24">
        <f>IF(H449="","",ROUND(H449*('Fees &amp; Settings'!$C$6+'Fees &amp; Settings'!$C$7)+'Fees &amp; Settings'!$C$8+N(E449)*'Fees &amp; Settings'!$C$9+IF(K449="Y",H449*'Fees &amp; Settings'!$C$10,0),2))</f>
        <v/>
      </c>
      <c r="J449" s="22" t="n"/>
      <c r="K449" s="21" t="n"/>
      <c r="L449" s="22" t="n"/>
      <c r="M449" s="22" t="n"/>
      <c r="N449" s="22" t="n"/>
      <c r="O449" s="25">
        <f>IF(H449="","",H449-I449-N(J449)-N(L449)-N(M449)-N(N449))</f>
        <v/>
      </c>
      <c r="P449" s="26">
        <f>IF(OR(H449="",N(H449)=0),"",O449/H449)</f>
        <v/>
      </c>
    </row>
    <row r="450" ht="19" customHeight="1">
      <c r="B450" s="18" t="n"/>
      <c r="C450" s="19" t="n"/>
      <c r="D450" s="20" t="n"/>
      <c r="E450" s="21" t="n"/>
      <c r="F450" s="22" t="n"/>
      <c r="G450" s="22" t="n"/>
      <c r="H450" s="23">
        <f>IF(AND(F450="",G450=""),"",N(F450)+N(G450))</f>
        <v/>
      </c>
      <c r="I450" s="24">
        <f>IF(H450="","",ROUND(H450*('Fees &amp; Settings'!$C$6+'Fees &amp; Settings'!$C$7)+'Fees &amp; Settings'!$C$8+N(E450)*'Fees &amp; Settings'!$C$9+IF(K450="Y",H450*'Fees &amp; Settings'!$C$10,0),2))</f>
        <v/>
      </c>
      <c r="J450" s="22" t="n"/>
      <c r="K450" s="21" t="n"/>
      <c r="L450" s="22" t="n"/>
      <c r="M450" s="22" t="n"/>
      <c r="N450" s="22" t="n"/>
      <c r="O450" s="25">
        <f>IF(H450="","",H450-I450-N(J450)-N(L450)-N(M450)-N(N450))</f>
        <v/>
      </c>
      <c r="P450" s="26">
        <f>IF(OR(H450="",N(H450)=0),"",O450/H450)</f>
        <v/>
      </c>
    </row>
    <row r="451" ht="19" customHeight="1">
      <c r="B451" s="18" t="n"/>
      <c r="C451" s="19" t="n"/>
      <c r="D451" s="20" t="n"/>
      <c r="E451" s="21" t="n"/>
      <c r="F451" s="22" t="n"/>
      <c r="G451" s="22" t="n"/>
      <c r="H451" s="23">
        <f>IF(AND(F451="",G451=""),"",N(F451)+N(G451))</f>
        <v/>
      </c>
      <c r="I451" s="24">
        <f>IF(H451="","",ROUND(H451*('Fees &amp; Settings'!$C$6+'Fees &amp; Settings'!$C$7)+'Fees &amp; Settings'!$C$8+N(E451)*'Fees &amp; Settings'!$C$9+IF(K451="Y",H451*'Fees &amp; Settings'!$C$10,0),2))</f>
        <v/>
      </c>
      <c r="J451" s="22" t="n"/>
      <c r="K451" s="21" t="n"/>
      <c r="L451" s="22" t="n"/>
      <c r="M451" s="22" t="n"/>
      <c r="N451" s="22" t="n"/>
      <c r="O451" s="25">
        <f>IF(H451="","",H451-I451-N(J451)-N(L451)-N(M451)-N(N451))</f>
        <v/>
      </c>
      <c r="P451" s="26">
        <f>IF(OR(H451="",N(H451)=0),"",O451/H451)</f>
        <v/>
      </c>
    </row>
    <row r="452" ht="19" customHeight="1">
      <c r="B452" s="18" t="n"/>
      <c r="C452" s="19" t="n"/>
      <c r="D452" s="20" t="n"/>
      <c r="E452" s="21" t="n"/>
      <c r="F452" s="22" t="n"/>
      <c r="G452" s="22" t="n"/>
      <c r="H452" s="23">
        <f>IF(AND(F452="",G452=""),"",N(F452)+N(G452))</f>
        <v/>
      </c>
      <c r="I452" s="24">
        <f>IF(H452="","",ROUND(H452*('Fees &amp; Settings'!$C$6+'Fees &amp; Settings'!$C$7)+'Fees &amp; Settings'!$C$8+N(E452)*'Fees &amp; Settings'!$C$9+IF(K452="Y",H452*'Fees &amp; Settings'!$C$10,0),2))</f>
        <v/>
      </c>
      <c r="J452" s="22" t="n"/>
      <c r="K452" s="21" t="n"/>
      <c r="L452" s="22" t="n"/>
      <c r="M452" s="22" t="n"/>
      <c r="N452" s="22" t="n"/>
      <c r="O452" s="25">
        <f>IF(H452="","",H452-I452-N(J452)-N(L452)-N(M452)-N(N452))</f>
        <v/>
      </c>
      <c r="P452" s="26">
        <f>IF(OR(H452="",N(H452)=0),"",O452/H452)</f>
        <v/>
      </c>
    </row>
    <row r="453" ht="19" customHeight="1">
      <c r="B453" s="18" t="n"/>
      <c r="C453" s="19" t="n"/>
      <c r="D453" s="20" t="n"/>
      <c r="E453" s="21" t="n"/>
      <c r="F453" s="22" t="n"/>
      <c r="G453" s="22" t="n"/>
      <c r="H453" s="23">
        <f>IF(AND(F453="",G453=""),"",N(F453)+N(G453))</f>
        <v/>
      </c>
      <c r="I453" s="24">
        <f>IF(H453="","",ROUND(H453*('Fees &amp; Settings'!$C$6+'Fees &amp; Settings'!$C$7)+'Fees &amp; Settings'!$C$8+N(E453)*'Fees &amp; Settings'!$C$9+IF(K453="Y",H453*'Fees &amp; Settings'!$C$10,0),2))</f>
        <v/>
      </c>
      <c r="J453" s="22" t="n"/>
      <c r="K453" s="21" t="n"/>
      <c r="L453" s="22" t="n"/>
      <c r="M453" s="22" t="n"/>
      <c r="N453" s="22" t="n"/>
      <c r="O453" s="25">
        <f>IF(H453="","",H453-I453-N(J453)-N(L453)-N(M453)-N(N453))</f>
        <v/>
      </c>
      <c r="P453" s="26">
        <f>IF(OR(H453="",N(H453)=0),"",O453/H453)</f>
        <v/>
      </c>
    </row>
    <row r="454" ht="19" customHeight="1">
      <c r="B454" s="18" t="n"/>
      <c r="C454" s="19" t="n"/>
      <c r="D454" s="20" t="n"/>
      <c r="E454" s="21" t="n"/>
      <c r="F454" s="22" t="n"/>
      <c r="G454" s="22" t="n"/>
      <c r="H454" s="23">
        <f>IF(AND(F454="",G454=""),"",N(F454)+N(G454))</f>
        <v/>
      </c>
      <c r="I454" s="24">
        <f>IF(H454="","",ROUND(H454*('Fees &amp; Settings'!$C$6+'Fees &amp; Settings'!$C$7)+'Fees &amp; Settings'!$C$8+N(E454)*'Fees &amp; Settings'!$C$9+IF(K454="Y",H454*'Fees &amp; Settings'!$C$10,0),2))</f>
        <v/>
      </c>
      <c r="J454" s="22" t="n"/>
      <c r="K454" s="21" t="n"/>
      <c r="L454" s="22" t="n"/>
      <c r="M454" s="22" t="n"/>
      <c r="N454" s="22" t="n"/>
      <c r="O454" s="25">
        <f>IF(H454="","",H454-I454-N(J454)-N(L454)-N(M454)-N(N454))</f>
        <v/>
      </c>
      <c r="P454" s="26">
        <f>IF(OR(H454="",N(H454)=0),"",O454/H454)</f>
        <v/>
      </c>
    </row>
    <row r="455" ht="19" customHeight="1">
      <c r="B455" s="18" t="n"/>
      <c r="C455" s="19" t="n"/>
      <c r="D455" s="20" t="n"/>
      <c r="E455" s="21" t="n"/>
      <c r="F455" s="22" t="n"/>
      <c r="G455" s="22" t="n"/>
      <c r="H455" s="23">
        <f>IF(AND(F455="",G455=""),"",N(F455)+N(G455))</f>
        <v/>
      </c>
      <c r="I455" s="24">
        <f>IF(H455="","",ROUND(H455*('Fees &amp; Settings'!$C$6+'Fees &amp; Settings'!$C$7)+'Fees &amp; Settings'!$C$8+N(E455)*'Fees &amp; Settings'!$C$9+IF(K455="Y",H455*'Fees &amp; Settings'!$C$10,0),2))</f>
        <v/>
      </c>
      <c r="J455" s="22" t="n"/>
      <c r="K455" s="21" t="n"/>
      <c r="L455" s="22" t="n"/>
      <c r="M455" s="22" t="n"/>
      <c r="N455" s="22" t="n"/>
      <c r="O455" s="25">
        <f>IF(H455="","",H455-I455-N(J455)-N(L455)-N(M455)-N(N455))</f>
        <v/>
      </c>
      <c r="P455" s="26">
        <f>IF(OR(H455="",N(H455)=0),"",O455/H455)</f>
        <v/>
      </c>
    </row>
    <row r="456" ht="19" customHeight="1">
      <c r="B456" s="18" t="n"/>
      <c r="C456" s="19" t="n"/>
      <c r="D456" s="20" t="n"/>
      <c r="E456" s="21" t="n"/>
      <c r="F456" s="22" t="n"/>
      <c r="G456" s="22" t="n"/>
      <c r="H456" s="23">
        <f>IF(AND(F456="",G456=""),"",N(F456)+N(G456))</f>
        <v/>
      </c>
      <c r="I456" s="24">
        <f>IF(H456="","",ROUND(H456*('Fees &amp; Settings'!$C$6+'Fees &amp; Settings'!$C$7)+'Fees &amp; Settings'!$C$8+N(E456)*'Fees &amp; Settings'!$C$9+IF(K456="Y",H456*'Fees &amp; Settings'!$C$10,0),2))</f>
        <v/>
      </c>
      <c r="J456" s="22" t="n"/>
      <c r="K456" s="21" t="n"/>
      <c r="L456" s="22" t="n"/>
      <c r="M456" s="22" t="n"/>
      <c r="N456" s="22" t="n"/>
      <c r="O456" s="25">
        <f>IF(H456="","",H456-I456-N(J456)-N(L456)-N(M456)-N(N456))</f>
        <v/>
      </c>
      <c r="P456" s="26">
        <f>IF(OR(H456="",N(H456)=0),"",O456/H456)</f>
        <v/>
      </c>
    </row>
    <row r="457" ht="19" customHeight="1">
      <c r="B457" s="18" t="n"/>
      <c r="C457" s="19" t="n"/>
      <c r="D457" s="20" t="n"/>
      <c r="E457" s="21" t="n"/>
      <c r="F457" s="22" t="n"/>
      <c r="G457" s="22" t="n"/>
      <c r="H457" s="23">
        <f>IF(AND(F457="",G457=""),"",N(F457)+N(G457))</f>
        <v/>
      </c>
      <c r="I457" s="24">
        <f>IF(H457="","",ROUND(H457*('Fees &amp; Settings'!$C$6+'Fees &amp; Settings'!$C$7)+'Fees &amp; Settings'!$C$8+N(E457)*'Fees &amp; Settings'!$C$9+IF(K457="Y",H457*'Fees &amp; Settings'!$C$10,0),2))</f>
        <v/>
      </c>
      <c r="J457" s="22" t="n"/>
      <c r="K457" s="21" t="n"/>
      <c r="L457" s="22" t="n"/>
      <c r="M457" s="22" t="n"/>
      <c r="N457" s="22" t="n"/>
      <c r="O457" s="25">
        <f>IF(H457="","",H457-I457-N(J457)-N(L457)-N(M457)-N(N457))</f>
        <v/>
      </c>
      <c r="P457" s="26">
        <f>IF(OR(H457="",N(H457)=0),"",O457/H457)</f>
        <v/>
      </c>
    </row>
    <row r="458" ht="19" customHeight="1">
      <c r="B458" s="18" t="n"/>
      <c r="C458" s="19" t="n"/>
      <c r="D458" s="20" t="n"/>
      <c r="E458" s="21" t="n"/>
      <c r="F458" s="22" t="n"/>
      <c r="G458" s="22" t="n"/>
      <c r="H458" s="23">
        <f>IF(AND(F458="",G458=""),"",N(F458)+N(G458))</f>
        <v/>
      </c>
      <c r="I458" s="24">
        <f>IF(H458="","",ROUND(H458*('Fees &amp; Settings'!$C$6+'Fees &amp; Settings'!$C$7)+'Fees &amp; Settings'!$C$8+N(E458)*'Fees &amp; Settings'!$C$9+IF(K458="Y",H458*'Fees &amp; Settings'!$C$10,0),2))</f>
        <v/>
      </c>
      <c r="J458" s="22" t="n"/>
      <c r="K458" s="21" t="n"/>
      <c r="L458" s="22" t="n"/>
      <c r="M458" s="22" t="n"/>
      <c r="N458" s="22" t="n"/>
      <c r="O458" s="25">
        <f>IF(H458="","",H458-I458-N(J458)-N(L458)-N(M458)-N(N458))</f>
        <v/>
      </c>
      <c r="P458" s="26">
        <f>IF(OR(H458="",N(H458)=0),"",O458/H458)</f>
        <v/>
      </c>
    </row>
    <row r="459" ht="19" customHeight="1">
      <c r="B459" s="18" t="n"/>
      <c r="C459" s="19" t="n"/>
      <c r="D459" s="20" t="n"/>
      <c r="E459" s="21" t="n"/>
      <c r="F459" s="22" t="n"/>
      <c r="G459" s="22" t="n"/>
      <c r="H459" s="23">
        <f>IF(AND(F459="",G459=""),"",N(F459)+N(G459))</f>
        <v/>
      </c>
      <c r="I459" s="24">
        <f>IF(H459="","",ROUND(H459*('Fees &amp; Settings'!$C$6+'Fees &amp; Settings'!$C$7)+'Fees &amp; Settings'!$C$8+N(E459)*'Fees &amp; Settings'!$C$9+IF(K459="Y",H459*'Fees &amp; Settings'!$C$10,0),2))</f>
        <v/>
      </c>
      <c r="J459" s="22" t="n"/>
      <c r="K459" s="21" t="n"/>
      <c r="L459" s="22" t="n"/>
      <c r="M459" s="22" t="n"/>
      <c r="N459" s="22" t="n"/>
      <c r="O459" s="25">
        <f>IF(H459="","",H459-I459-N(J459)-N(L459)-N(M459)-N(N459))</f>
        <v/>
      </c>
      <c r="P459" s="26">
        <f>IF(OR(H459="",N(H459)=0),"",O459/H459)</f>
        <v/>
      </c>
    </row>
    <row r="460" ht="19" customHeight="1">
      <c r="B460" s="18" t="n"/>
      <c r="C460" s="19" t="n"/>
      <c r="D460" s="20" t="n"/>
      <c r="E460" s="21" t="n"/>
      <c r="F460" s="22" t="n"/>
      <c r="G460" s="22" t="n"/>
      <c r="H460" s="23">
        <f>IF(AND(F460="",G460=""),"",N(F460)+N(G460))</f>
        <v/>
      </c>
      <c r="I460" s="24">
        <f>IF(H460="","",ROUND(H460*('Fees &amp; Settings'!$C$6+'Fees &amp; Settings'!$C$7)+'Fees &amp; Settings'!$C$8+N(E460)*'Fees &amp; Settings'!$C$9+IF(K460="Y",H460*'Fees &amp; Settings'!$C$10,0),2))</f>
        <v/>
      </c>
      <c r="J460" s="22" t="n"/>
      <c r="K460" s="21" t="n"/>
      <c r="L460" s="22" t="n"/>
      <c r="M460" s="22" t="n"/>
      <c r="N460" s="22" t="n"/>
      <c r="O460" s="25">
        <f>IF(H460="","",H460-I460-N(J460)-N(L460)-N(M460)-N(N460))</f>
        <v/>
      </c>
      <c r="P460" s="26">
        <f>IF(OR(H460="",N(H460)=0),"",O460/H460)</f>
        <v/>
      </c>
    </row>
    <row r="461" ht="19" customHeight="1">
      <c r="B461" s="18" t="n"/>
      <c r="C461" s="19" t="n"/>
      <c r="D461" s="20" t="n"/>
      <c r="E461" s="21" t="n"/>
      <c r="F461" s="22" t="n"/>
      <c r="G461" s="22" t="n"/>
      <c r="H461" s="23">
        <f>IF(AND(F461="",G461=""),"",N(F461)+N(G461))</f>
        <v/>
      </c>
      <c r="I461" s="24">
        <f>IF(H461="","",ROUND(H461*('Fees &amp; Settings'!$C$6+'Fees &amp; Settings'!$C$7)+'Fees &amp; Settings'!$C$8+N(E461)*'Fees &amp; Settings'!$C$9+IF(K461="Y",H461*'Fees &amp; Settings'!$C$10,0),2))</f>
        <v/>
      </c>
      <c r="J461" s="22" t="n"/>
      <c r="K461" s="21" t="n"/>
      <c r="L461" s="22" t="n"/>
      <c r="M461" s="22" t="n"/>
      <c r="N461" s="22" t="n"/>
      <c r="O461" s="25">
        <f>IF(H461="","",H461-I461-N(J461)-N(L461)-N(M461)-N(N461))</f>
        <v/>
      </c>
      <c r="P461" s="26">
        <f>IF(OR(H461="",N(H461)=0),"",O461/H461)</f>
        <v/>
      </c>
    </row>
    <row r="462" ht="19" customHeight="1">
      <c r="B462" s="18" t="n"/>
      <c r="C462" s="19" t="n"/>
      <c r="D462" s="20" t="n"/>
      <c r="E462" s="21" t="n"/>
      <c r="F462" s="22" t="n"/>
      <c r="G462" s="22" t="n"/>
      <c r="H462" s="23">
        <f>IF(AND(F462="",G462=""),"",N(F462)+N(G462))</f>
        <v/>
      </c>
      <c r="I462" s="24">
        <f>IF(H462="","",ROUND(H462*('Fees &amp; Settings'!$C$6+'Fees &amp; Settings'!$C$7)+'Fees &amp; Settings'!$C$8+N(E462)*'Fees &amp; Settings'!$C$9+IF(K462="Y",H462*'Fees &amp; Settings'!$C$10,0),2))</f>
        <v/>
      </c>
      <c r="J462" s="22" t="n"/>
      <c r="K462" s="21" t="n"/>
      <c r="L462" s="22" t="n"/>
      <c r="M462" s="22" t="n"/>
      <c r="N462" s="22" t="n"/>
      <c r="O462" s="25">
        <f>IF(H462="","",H462-I462-N(J462)-N(L462)-N(M462)-N(N462))</f>
        <v/>
      </c>
      <c r="P462" s="26">
        <f>IF(OR(H462="",N(H462)=0),"",O462/H462)</f>
        <v/>
      </c>
    </row>
    <row r="463" ht="19" customHeight="1">
      <c r="B463" s="18" t="n"/>
      <c r="C463" s="19" t="n"/>
      <c r="D463" s="20" t="n"/>
      <c r="E463" s="21" t="n"/>
      <c r="F463" s="22" t="n"/>
      <c r="G463" s="22" t="n"/>
      <c r="H463" s="23">
        <f>IF(AND(F463="",G463=""),"",N(F463)+N(G463))</f>
        <v/>
      </c>
      <c r="I463" s="24">
        <f>IF(H463="","",ROUND(H463*('Fees &amp; Settings'!$C$6+'Fees &amp; Settings'!$C$7)+'Fees &amp; Settings'!$C$8+N(E463)*'Fees &amp; Settings'!$C$9+IF(K463="Y",H463*'Fees &amp; Settings'!$C$10,0),2))</f>
        <v/>
      </c>
      <c r="J463" s="22" t="n"/>
      <c r="K463" s="21" t="n"/>
      <c r="L463" s="22" t="n"/>
      <c r="M463" s="22" t="n"/>
      <c r="N463" s="22" t="n"/>
      <c r="O463" s="25">
        <f>IF(H463="","",H463-I463-N(J463)-N(L463)-N(M463)-N(N463))</f>
        <v/>
      </c>
      <c r="P463" s="26">
        <f>IF(OR(H463="",N(H463)=0),"",O463/H463)</f>
        <v/>
      </c>
    </row>
    <row r="464" ht="19" customHeight="1">
      <c r="B464" s="18" t="n"/>
      <c r="C464" s="19" t="n"/>
      <c r="D464" s="20" t="n"/>
      <c r="E464" s="21" t="n"/>
      <c r="F464" s="22" t="n"/>
      <c r="G464" s="22" t="n"/>
      <c r="H464" s="23">
        <f>IF(AND(F464="",G464=""),"",N(F464)+N(G464))</f>
        <v/>
      </c>
      <c r="I464" s="24">
        <f>IF(H464="","",ROUND(H464*('Fees &amp; Settings'!$C$6+'Fees &amp; Settings'!$C$7)+'Fees &amp; Settings'!$C$8+N(E464)*'Fees &amp; Settings'!$C$9+IF(K464="Y",H464*'Fees &amp; Settings'!$C$10,0),2))</f>
        <v/>
      </c>
      <c r="J464" s="22" t="n"/>
      <c r="K464" s="21" t="n"/>
      <c r="L464" s="22" t="n"/>
      <c r="M464" s="22" t="n"/>
      <c r="N464" s="22" t="n"/>
      <c r="O464" s="25">
        <f>IF(H464="","",H464-I464-N(J464)-N(L464)-N(M464)-N(N464))</f>
        <v/>
      </c>
      <c r="P464" s="26">
        <f>IF(OR(H464="",N(H464)=0),"",O464/H464)</f>
        <v/>
      </c>
    </row>
    <row r="465" ht="19" customHeight="1">
      <c r="B465" s="18" t="n"/>
      <c r="C465" s="19" t="n"/>
      <c r="D465" s="20" t="n"/>
      <c r="E465" s="21" t="n"/>
      <c r="F465" s="22" t="n"/>
      <c r="G465" s="22" t="n"/>
      <c r="H465" s="23">
        <f>IF(AND(F465="",G465=""),"",N(F465)+N(G465))</f>
        <v/>
      </c>
      <c r="I465" s="24">
        <f>IF(H465="","",ROUND(H465*('Fees &amp; Settings'!$C$6+'Fees &amp; Settings'!$C$7)+'Fees &amp; Settings'!$C$8+N(E465)*'Fees &amp; Settings'!$C$9+IF(K465="Y",H465*'Fees &amp; Settings'!$C$10,0),2))</f>
        <v/>
      </c>
      <c r="J465" s="22" t="n"/>
      <c r="K465" s="21" t="n"/>
      <c r="L465" s="22" t="n"/>
      <c r="M465" s="22" t="n"/>
      <c r="N465" s="22" t="n"/>
      <c r="O465" s="25">
        <f>IF(H465="","",H465-I465-N(J465)-N(L465)-N(M465)-N(N465))</f>
        <v/>
      </c>
      <c r="P465" s="26">
        <f>IF(OR(H465="",N(H465)=0),"",O465/H465)</f>
        <v/>
      </c>
    </row>
    <row r="466" ht="19" customHeight="1">
      <c r="B466" s="18" t="n"/>
      <c r="C466" s="19" t="n"/>
      <c r="D466" s="20" t="n"/>
      <c r="E466" s="21" t="n"/>
      <c r="F466" s="22" t="n"/>
      <c r="G466" s="22" t="n"/>
      <c r="H466" s="23">
        <f>IF(AND(F466="",G466=""),"",N(F466)+N(G466))</f>
        <v/>
      </c>
      <c r="I466" s="24">
        <f>IF(H466="","",ROUND(H466*('Fees &amp; Settings'!$C$6+'Fees &amp; Settings'!$C$7)+'Fees &amp; Settings'!$C$8+N(E466)*'Fees &amp; Settings'!$C$9+IF(K466="Y",H466*'Fees &amp; Settings'!$C$10,0),2))</f>
        <v/>
      </c>
      <c r="J466" s="22" t="n"/>
      <c r="K466" s="21" t="n"/>
      <c r="L466" s="22" t="n"/>
      <c r="M466" s="22" t="n"/>
      <c r="N466" s="22" t="n"/>
      <c r="O466" s="25">
        <f>IF(H466="","",H466-I466-N(J466)-N(L466)-N(M466)-N(N466))</f>
        <v/>
      </c>
      <c r="P466" s="26">
        <f>IF(OR(H466="",N(H466)=0),"",O466/H466)</f>
        <v/>
      </c>
    </row>
    <row r="467" ht="19" customHeight="1">
      <c r="B467" s="18" t="n"/>
      <c r="C467" s="19" t="n"/>
      <c r="D467" s="20" t="n"/>
      <c r="E467" s="21" t="n"/>
      <c r="F467" s="22" t="n"/>
      <c r="G467" s="22" t="n"/>
      <c r="H467" s="23">
        <f>IF(AND(F467="",G467=""),"",N(F467)+N(G467))</f>
        <v/>
      </c>
      <c r="I467" s="24">
        <f>IF(H467="","",ROUND(H467*('Fees &amp; Settings'!$C$6+'Fees &amp; Settings'!$C$7)+'Fees &amp; Settings'!$C$8+N(E467)*'Fees &amp; Settings'!$C$9+IF(K467="Y",H467*'Fees &amp; Settings'!$C$10,0),2))</f>
        <v/>
      </c>
      <c r="J467" s="22" t="n"/>
      <c r="K467" s="21" t="n"/>
      <c r="L467" s="22" t="n"/>
      <c r="M467" s="22" t="n"/>
      <c r="N467" s="22" t="n"/>
      <c r="O467" s="25">
        <f>IF(H467="","",H467-I467-N(J467)-N(L467)-N(M467)-N(N467))</f>
        <v/>
      </c>
      <c r="P467" s="26">
        <f>IF(OR(H467="",N(H467)=0),"",O467/H467)</f>
        <v/>
      </c>
    </row>
    <row r="468" ht="19" customHeight="1">
      <c r="B468" s="18" t="n"/>
      <c r="C468" s="19" t="n"/>
      <c r="D468" s="20" t="n"/>
      <c r="E468" s="21" t="n"/>
      <c r="F468" s="22" t="n"/>
      <c r="G468" s="22" t="n"/>
      <c r="H468" s="23">
        <f>IF(AND(F468="",G468=""),"",N(F468)+N(G468))</f>
        <v/>
      </c>
      <c r="I468" s="24">
        <f>IF(H468="","",ROUND(H468*('Fees &amp; Settings'!$C$6+'Fees &amp; Settings'!$C$7)+'Fees &amp; Settings'!$C$8+N(E468)*'Fees &amp; Settings'!$C$9+IF(K468="Y",H468*'Fees &amp; Settings'!$C$10,0),2))</f>
        <v/>
      </c>
      <c r="J468" s="22" t="n"/>
      <c r="K468" s="21" t="n"/>
      <c r="L468" s="22" t="n"/>
      <c r="M468" s="22" t="n"/>
      <c r="N468" s="22" t="n"/>
      <c r="O468" s="25">
        <f>IF(H468="","",H468-I468-N(J468)-N(L468)-N(M468)-N(N468))</f>
        <v/>
      </c>
      <c r="P468" s="26">
        <f>IF(OR(H468="",N(H468)=0),"",O468/H468)</f>
        <v/>
      </c>
    </row>
    <row r="469" ht="19" customHeight="1">
      <c r="B469" s="18" t="n"/>
      <c r="C469" s="19" t="n"/>
      <c r="D469" s="20" t="n"/>
      <c r="E469" s="21" t="n"/>
      <c r="F469" s="22" t="n"/>
      <c r="G469" s="22" t="n"/>
      <c r="H469" s="23">
        <f>IF(AND(F469="",G469=""),"",N(F469)+N(G469))</f>
        <v/>
      </c>
      <c r="I469" s="24">
        <f>IF(H469="","",ROUND(H469*('Fees &amp; Settings'!$C$6+'Fees &amp; Settings'!$C$7)+'Fees &amp; Settings'!$C$8+N(E469)*'Fees &amp; Settings'!$C$9+IF(K469="Y",H469*'Fees &amp; Settings'!$C$10,0),2))</f>
        <v/>
      </c>
      <c r="J469" s="22" t="n"/>
      <c r="K469" s="21" t="n"/>
      <c r="L469" s="22" t="n"/>
      <c r="M469" s="22" t="n"/>
      <c r="N469" s="22" t="n"/>
      <c r="O469" s="25">
        <f>IF(H469="","",H469-I469-N(J469)-N(L469)-N(M469)-N(N469))</f>
        <v/>
      </c>
      <c r="P469" s="26">
        <f>IF(OR(H469="",N(H469)=0),"",O469/H469)</f>
        <v/>
      </c>
    </row>
    <row r="470" ht="19" customHeight="1">
      <c r="B470" s="18" t="n"/>
      <c r="C470" s="19" t="n"/>
      <c r="D470" s="20" t="n"/>
      <c r="E470" s="21" t="n"/>
      <c r="F470" s="22" t="n"/>
      <c r="G470" s="22" t="n"/>
      <c r="H470" s="23">
        <f>IF(AND(F470="",G470=""),"",N(F470)+N(G470))</f>
        <v/>
      </c>
      <c r="I470" s="24">
        <f>IF(H470="","",ROUND(H470*('Fees &amp; Settings'!$C$6+'Fees &amp; Settings'!$C$7)+'Fees &amp; Settings'!$C$8+N(E470)*'Fees &amp; Settings'!$C$9+IF(K470="Y",H470*'Fees &amp; Settings'!$C$10,0),2))</f>
        <v/>
      </c>
      <c r="J470" s="22" t="n"/>
      <c r="K470" s="21" t="n"/>
      <c r="L470" s="22" t="n"/>
      <c r="M470" s="22" t="n"/>
      <c r="N470" s="22" t="n"/>
      <c r="O470" s="25">
        <f>IF(H470="","",H470-I470-N(J470)-N(L470)-N(M470)-N(N470))</f>
        <v/>
      </c>
      <c r="P470" s="26">
        <f>IF(OR(H470="",N(H470)=0),"",O470/H470)</f>
        <v/>
      </c>
    </row>
    <row r="471" ht="19" customHeight="1">
      <c r="B471" s="18" t="n"/>
      <c r="C471" s="19" t="n"/>
      <c r="D471" s="20" t="n"/>
      <c r="E471" s="21" t="n"/>
      <c r="F471" s="22" t="n"/>
      <c r="G471" s="22" t="n"/>
      <c r="H471" s="23">
        <f>IF(AND(F471="",G471=""),"",N(F471)+N(G471))</f>
        <v/>
      </c>
      <c r="I471" s="24">
        <f>IF(H471="","",ROUND(H471*('Fees &amp; Settings'!$C$6+'Fees &amp; Settings'!$C$7)+'Fees &amp; Settings'!$C$8+N(E471)*'Fees &amp; Settings'!$C$9+IF(K471="Y",H471*'Fees &amp; Settings'!$C$10,0),2))</f>
        <v/>
      </c>
      <c r="J471" s="22" t="n"/>
      <c r="K471" s="21" t="n"/>
      <c r="L471" s="22" t="n"/>
      <c r="M471" s="22" t="n"/>
      <c r="N471" s="22" t="n"/>
      <c r="O471" s="25">
        <f>IF(H471="","",H471-I471-N(J471)-N(L471)-N(M471)-N(N471))</f>
        <v/>
      </c>
      <c r="P471" s="26">
        <f>IF(OR(H471="",N(H471)=0),"",O471/H471)</f>
        <v/>
      </c>
    </row>
    <row r="472" ht="19" customHeight="1">
      <c r="B472" s="18" t="n"/>
      <c r="C472" s="19" t="n"/>
      <c r="D472" s="20" t="n"/>
      <c r="E472" s="21" t="n"/>
      <c r="F472" s="22" t="n"/>
      <c r="G472" s="22" t="n"/>
      <c r="H472" s="23">
        <f>IF(AND(F472="",G472=""),"",N(F472)+N(G472))</f>
        <v/>
      </c>
      <c r="I472" s="24">
        <f>IF(H472="","",ROUND(H472*('Fees &amp; Settings'!$C$6+'Fees &amp; Settings'!$C$7)+'Fees &amp; Settings'!$C$8+N(E472)*'Fees &amp; Settings'!$C$9+IF(K472="Y",H472*'Fees &amp; Settings'!$C$10,0),2))</f>
        <v/>
      </c>
      <c r="J472" s="22" t="n"/>
      <c r="K472" s="21" t="n"/>
      <c r="L472" s="22" t="n"/>
      <c r="M472" s="22" t="n"/>
      <c r="N472" s="22" t="n"/>
      <c r="O472" s="25">
        <f>IF(H472="","",H472-I472-N(J472)-N(L472)-N(M472)-N(N472))</f>
        <v/>
      </c>
      <c r="P472" s="26">
        <f>IF(OR(H472="",N(H472)=0),"",O472/H472)</f>
        <v/>
      </c>
    </row>
    <row r="473" ht="19" customHeight="1">
      <c r="B473" s="18" t="n"/>
      <c r="C473" s="19" t="n"/>
      <c r="D473" s="20" t="n"/>
      <c r="E473" s="21" t="n"/>
      <c r="F473" s="22" t="n"/>
      <c r="G473" s="22" t="n"/>
      <c r="H473" s="23">
        <f>IF(AND(F473="",G473=""),"",N(F473)+N(G473))</f>
        <v/>
      </c>
      <c r="I473" s="24">
        <f>IF(H473="","",ROUND(H473*('Fees &amp; Settings'!$C$6+'Fees &amp; Settings'!$C$7)+'Fees &amp; Settings'!$C$8+N(E473)*'Fees &amp; Settings'!$C$9+IF(K473="Y",H473*'Fees &amp; Settings'!$C$10,0),2))</f>
        <v/>
      </c>
      <c r="J473" s="22" t="n"/>
      <c r="K473" s="21" t="n"/>
      <c r="L473" s="22" t="n"/>
      <c r="M473" s="22" t="n"/>
      <c r="N473" s="22" t="n"/>
      <c r="O473" s="25">
        <f>IF(H473="","",H473-I473-N(J473)-N(L473)-N(M473)-N(N473))</f>
        <v/>
      </c>
      <c r="P473" s="26">
        <f>IF(OR(H473="",N(H473)=0),"",O473/H473)</f>
        <v/>
      </c>
    </row>
    <row r="474" ht="19" customHeight="1">
      <c r="B474" s="18" t="n"/>
      <c r="C474" s="19" t="n"/>
      <c r="D474" s="20" t="n"/>
      <c r="E474" s="21" t="n"/>
      <c r="F474" s="22" t="n"/>
      <c r="G474" s="22" t="n"/>
      <c r="H474" s="23">
        <f>IF(AND(F474="",G474=""),"",N(F474)+N(G474))</f>
        <v/>
      </c>
      <c r="I474" s="24">
        <f>IF(H474="","",ROUND(H474*('Fees &amp; Settings'!$C$6+'Fees &amp; Settings'!$C$7)+'Fees &amp; Settings'!$C$8+N(E474)*'Fees &amp; Settings'!$C$9+IF(K474="Y",H474*'Fees &amp; Settings'!$C$10,0),2))</f>
        <v/>
      </c>
      <c r="J474" s="22" t="n"/>
      <c r="K474" s="21" t="n"/>
      <c r="L474" s="22" t="n"/>
      <c r="M474" s="22" t="n"/>
      <c r="N474" s="22" t="n"/>
      <c r="O474" s="25">
        <f>IF(H474="","",H474-I474-N(J474)-N(L474)-N(M474)-N(N474))</f>
        <v/>
      </c>
      <c r="P474" s="26">
        <f>IF(OR(H474="",N(H474)=0),"",O474/H474)</f>
        <v/>
      </c>
    </row>
    <row r="475" ht="19" customHeight="1">
      <c r="B475" s="18" t="n"/>
      <c r="C475" s="19" t="n"/>
      <c r="D475" s="20" t="n"/>
      <c r="E475" s="21" t="n"/>
      <c r="F475" s="22" t="n"/>
      <c r="G475" s="22" t="n"/>
      <c r="H475" s="23">
        <f>IF(AND(F475="",G475=""),"",N(F475)+N(G475))</f>
        <v/>
      </c>
      <c r="I475" s="24">
        <f>IF(H475="","",ROUND(H475*('Fees &amp; Settings'!$C$6+'Fees &amp; Settings'!$C$7)+'Fees &amp; Settings'!$C$8+N(E475)*'Fees &amp; Settings'!$C$9+IF(K475="Y",H475*'Fees &amp; Settings'!$C$10,0),2))</f>
        <v/>
      </c>
      <c r="J475" s="22" t="n"/>
      <c r="K475" s="21" t="n"/>
      <c r="L475" s="22" t="n"/>
      <c r="M475" s="22" t="n"/>
      <c r="N475" s="22" t="n"/>
      <c r="O475" s="25">
        <f>IF(H475="","",H475-I475-N(J475)-N(L475)-N(M475)-N(N475))</f>
        <v/>
      </c>
      <c r="P475" s="26">
        <f>IF(OR(H475="",N(H475)=0),"",O475/H475)</f>
        <v/>
      </c>
    </row>
    <row r="476" ht="19" customHeight="1">
      <c r="B476" s="18" t="n"/>
      <c r="C476" s="19" t="n"/>
      <c r="D476" s="20" t="n"/>
      <c r="E476" s="21" t="n"/>
      <c r="F476" s="22" t="n"/>
      <c r="G476" s="22" t="n"/>
      <c r="H476" s="23">
        <f>IF(AND(F476="",G476=""),"",N(F476)+N(G476))</f>
        <v/>
      </c>
      <c r="I476" s="24">
        <f>IF(H476="","",ROUND(H476*('Fees &amp; Settings'!$C$6+'Fees &amp; Settings'!$C$7)+'Fees &amp; Settings'!$C$8+N(E476)*'Fees &amp; Settings'!$C$9+IF(K476="Y",H476*'Fees &amp; Settings'!$C$10,0),2))</f>
        <v/>
      </c>
      <c r="J476" s="22" t="n"/>
      <c r="K476" s="21" t="n"/>
      <c r="L476" s="22" t="n"/>
      <c r="M476" s="22" t="n"/>
      <c r="N476" s="22" t="n"/>
      <c r="O476" s="25">
        <f>IF(H476="","",H476-I476-N(J476)-N(L476)-N(M476)-N(N476))</f>
        <v/>
      </c>
      <c r="P476" s="26">
        <f>IF(OR(H476="",N(H476)=0),"",O476/H476)</f>
        <v/>
      </c>
    </row>
    <row r="477" ht="19" customHeight="1">
      <c r="B477" s="18" t="n"/>
      <c r="C477" s="19" t="n"/>
      <c r="D477" s="20" t="n"/>
      <c r="E477" s="21" t="n"/>
      <c r="F477" s="22" t="n"/>
      <c r="G477" s="22" t="n"/>
      <c r="H477" s="23">
        <f>IF(AND(F477="",G477=""),"",N(F477)+N(G477))</f>
        <v/>
      </c>
      <c r="I477" s="24">
        <f>IF(H477="","",ROUND(H477*('Fees &amp; Settings'!$C$6+'Fees &amp; Settings'!$C$7)+'Fees &amp; Settings'!$C$8+N(E477)*'Fees &amp; Settings'!$C$9+IF(K477="Y",H477*'Fees &amp; Settings'!$C$10,0),2))</f>
        <v/>
      </c>
      <c r="J477" s="22" t="n"/>
      <c r="K477" s="21" t="n"/>
      <c r="L477" s="22" t="n"/>
      <c r="M477" s="22" t="n"/>
      <c r="N477" s="22" t="n"/>
      <c r="O477" s="25">
        <f>IF(H477="","",H477-I477-N(J477)-N(L477)-N(M477)-N(N477))</f>
        <v/>
      </c>
      <c r="P477" s="26">
        <f>IF(OR(H477="",N(H477)=0),"",O477/H477)</f>
        <v/>
      </c>
    </row>
    <row r="478" ht="19" customHeight="1">
      <c r="B478" s="18" t="n"/>
      <c r="C478" s="19" t="n"/>
      <c r="D478" s="20" t="n"/>
      <c r="E478" s="21" t="n"/>
      <c r="F478" s="22" t="n"/>
      <c r="G478" s="22" t="n"/>
      <c r="H478" s="23">
        <f>IF(AND(F478="",G478=""),"",N(F478)+N(G478))</f>
        <v/>
      </c>
      <c r="I478" s="24">
        <f>IF(H478="","",ROUND(H478*('Fees &amp; Settings'!$C$6+'Fees &amp; Settings'!$C$7)+'Fees &amp; Settings'!$C$8+N(E478)*'Fees &amp; Settings'!$C$9+IF(K478="Y",H478*'Fees &amp; Settings'!$C$10,0),2))</f>
        <v/>
      </c>
      <c r="J478" s="22" t="n"/>
      <c r="K478" s="21" t="n"/>
      <c r="L478" s="22" t="n"/>
      <c r="M478" s="22" t="n"/>
      <c r="N478" s="22" t="n"/>
      <c r="O478" s="25">
        <f>IF(H478="","",H478-I478-N(J478)-N(L478)-N(M478)-N(N478))</f>
        <v/>
      </c>
      <c r="P478" s="26">
        <f>IF(OR(H478="",N(H478)=0),"",O478/H478)</f>
        <v/>
      </c>
    </row>
    <row r="479" ht="19" customHeight="1">
      <c r="B479" s="18" t="n"/>
      <c r="C479" s="19" t="n"/>
      <c r="D479" s="20" t="n"/>
      <c r="E479" s="21" t="n"/>
      <c r="F479" s="22" t="n"/>
      <c r="G479" s="22" t="n"/>
      <c r="H479" s="23">
        <f>IF(AND(F479="",G479=""),"",N(F479)+N(G479))</f>
        <v/>
      </c>
      <c r="I479" s="24">
        <f>IF(H479="","",ROUND(H479*('Fees &amp; Settings'!$C$6+'Fees &amp; Settings'!$C$7)+'Fees &amp; Settings'!$C$8+N(E479)*'Fees &amp; Settings'!$C$9+IF(K479="Y",H479*'Fees &amp; Settings'!$C$10,0),2))</f>
        <v/>
      </c>
      <c r="J479" s="22" t="n"/>
      <c r="K479" s="21" t="n"/>
      <c r="L479" s="22" t="n"/>
      <c r="M479" s="22" t="n"/>
      <c r="N479" s="22" t="n"/>
      <c r="O479" s="25">
        <f>IF(H479="","",H479-I479-N(J479)-N(L479)-N(M479)-N(N479))</f>
        <v/>
      </c>
      <c r="P479" s="26">
        <f>IF(OR(H479="",N(H479)=0),"",O479/H479)</f>
        <v/>
      </c>
    </row>
    <row r="480" ht="19" customHeight="1">
      <c r="B480" s="18" t="n"/>
      <c r="C480" s="19" t="n"/>
      <c r="D480" s="20" t="n"/>
      <c r="E480" s="21" t="n"/>
      <c r="F480" s="22" t="n"/>
      <c r="G480" s="22" t="n"/>
      <c r="H480" s="23">
        <f>IF(AND(F480="",G480=""),"",N(F480)+N(G480))</f>
        <v/>
      </c>
      <c r="I480" s="24">
        <f>IF(H480="","",ROUND(H480*('Fees &amp; Settings'!$C$6+'Fees &amp; Settings'!$C$7)+'Fees &amp; Settings'!$C$8+N(E480)*'Fees &amp; Settings'!$C$9+IF(K480="Y",H480*'Fees &amp; Settings'!$C$10,0),2))</f>
        <v/>
      </c>
      <c r="J480" s="22" t="n"/>
      <c r="K480" s="21" t="n"/>
      <c r="L480" s="22" t="n"/>
      <c r="M480" s="22" t="n"/>
      <c r="N480" s="22" t="n"/>
      <c r="O480" s="25">
        <f>IF(H480="","",H480-I480-N(J480)-N(L480)-N(M480)-N(N480))</f>
        <v/>
      </c>
      <c r="P480" s="26">
        <f>IF(OR(H480="",N(H480)=0),"",O480/H480)</f>
        <v/>
      </c>
    </row>
    <row r="481" ht="19" customHeight="1">
      <c r="B481" s="18" t="n"/>
      <c r="C481" s="19" t="n"/>
      <c r="D481" s="20" t="n"/>
      <c r="E481" s="21" t="n"/>
      <c r="F481" s="22" t="n"/>
      <c r="G481" s="22" t="n"/>
      <c r="H481" s="23">
        <f>IF(AND(F481="",G481=""),"",N(F481)+N(G481))</f>
        <v/>
      </c>
      <c r="I481" s="24">
        <f>IF(H481="","",ROUND(H481*('Fees &amp; Settings'!$C$6+'Fees &amp; Settings'!$C$7)+'Fees &amp; Settings'!$C$8+N(E481)*'Fees &amp; Settings'!$C$9+IF(K481="Y",H481*'Fees &amp; Settings'!$C$10,0),2))</f>
        <v/>
      </c>
      <c r="J481" s="22" t="n"/>
      <c r="K481" s="21" t="n"/>
      <c r="L481" s="22" t="n"/>
      <c r="M481" s="22" t="n"/>
      <c r="N481" s="22" t="n"/>
      <c r="O481" s="25">
        <f>IF(H481="","",H481-I481-N(J481)-N(L481)-N(M481)-N(N481))</f>
        <v/>
      </c>
      <c r="P481" s="26">
        <f>IF(OR(H481="",N(H481)=0),"",O481/H481)</f>
        <v/>
      </c>
    </row>
    <row r="482" ht="19" customHeight="1">
      <c r="B482" s="18" t="n"/>
      <c r="C482" s="19" t="n"/>
      <c r="D482" s="20" t="n"/>
      <c r="E482" s="21" t="n"/>
      <c r="F482" s="22" t="n"/>
      <c r="G482" s="22" t="n"/>
      <c r="H482" s="23">
        <f>IF(AND(F482="",G482=""),"",N(F482)+N(G482))</f>
        <v/>
      </c>
      <c r="I482" s="24">
        <f>IF(H482="","",ROUND(H482*('Fees &amp; Settings'!$C$6+'Fees &amp; Settings'!$C$7)+'Fees &amp; Settings'!$C$8+N(E482)*'Fees &amp; Settings'!$C$9+IF(K482="Y",H482*'Fees &amp; Settings'!$C$10,0),2))</f>
        <v/>
      </c>
      <c r="J482" s="22" t="n"/>
      <c r="K482" s="21" t="n"/>
      <c r="L482" s="22" t="n"/>
      <c r="M482" s="22" t="n"/>
      <c r="N482" s="22" t="n"/>
      <c r="O482" s="25">
        <f>IF(H482="","",H482-I482-N(J482)-N(L482)-N(M482)-N(N482))</f>
        <v/>
      </c>
      <c r="P482" s="26">
        <f>IF(OR(H482="",N(H482)=0),"",O482/H482)</f>
        <v/>
      </c>
    </row>
    <row r="483" ht="19" customHeight="1">
      <c r="B483" s="18" t="n"/>
      <c r="C483" s="19" t="n"/>
      <c r="D483" s="20" t="n"/>
      <c r="E483" s="21" t="n"/>
      <c r="F483" s="22" t="n"/>
      <c r="G483" s="22" t="n"/>
      <c r="H483" s="23">
        <f>IF(AND(F483="",G483=""),"",N(F483)+N(G483))</f>
        <v/>
      </c>
      <c r="I483" s="24">
        <f>IF(H483="","",ROUND(H483*('Fees &amp; Settings'!$C$6+'Fees &amp; Settings'!$C$7)+'Fees &amp; Settings'!$C$8+N(E483)*'Fees &amp; Settings'!$C$9+IF(K483="Y",H483*'Fees &amp; Settings'!$C$10,0),2))</f>
        <v/>
      </c>
      <c r="J483" s="22" t="n"/>
      <c r="K483" s="21" t="n"/>
      <c r="L483" s="22" t="n"/>
      <c r="M483" s="22" t="n"/>
      <c r="N483" s="22" t="n"/>
      <c r="O483" s="25">
        <f>IF(H483="","",H483-I483-N(J483)-N(L483)-N(M483)-N(N483))</f>
        <v/>
      </c>
      <c r="P483" s="26">
        <f>IF(OR(H483="",N(H483)=0),"",O483/H483)</f>
        <v/>
      </c>
    </row>
    <row r="484" ht="19" customHeight="1">
      <c r="B484" s="18" t="n"/>
      <c r="C484" s="19" t="n"/>
      <c r="D484" s="20" t="n"/>
      <c r="E484" s="21" t="n"/>
      <c r="F484" s="22" t="n"/>
      <c r="G484" s="22" t="n"/>
      <c r="H484" s="23">
        <f>IF(AND(F484="",G484=""),"",N(F484)+N(G484))</f>
        <v/>
      </c>
      <c r="I484" s="24">
        <f>IF(H484="","",ROUND(H484*('Fees &amp; Settings'!$C$6+'Fees &amp; Settings'!$C$7)+'Fees &amp; Settings'!$C$8+N(E484)*'Fees &amp; Settings'!$C$9+IF(K484="Y",H484*'Fees &amp; Settings'!$C$10,0),2))</f>
        <v/>
      </c>
      <c r="J484" s="22" t="n"/>
      <c r="K484" s="21" t="n"/>
      <c r="L484" s="22" t="n"/>
      <c r="M484" s="22" t="n"/>
      <c r="N484" s="22" t="n"/>
      <c r="O484" s="25">
        <f>IF(H484="","",H484-I484-N(J484)-N(L484)-N(M484)-N(N484))</f>
        <v/>
      </c>
      <c r="P484" s="26">
        <f>IF(OR(H484="",N(H484)=0),"",O484/H484)</f>
        <v/>
      </c>
    </row>
    <row r="485" ht="19" customHeight="1">
      <c r="B485" s="18" t="n"/>
      <c r="C485" s="19" t="n"/>
      <c r="D485" s="20" t="n"/>
      <c r="E485" s="21" t="n"/>
      <c r="F485" s="22" t="n"/>
      <c r="G485" s="22" t="n"/>
      <c r="H485" s="23">
        <f>IF(AND(F485="",G485=""),"",N(F485)+N(G485))</f>
        <v/>
      </c>
      <c r="I485" s="24">
        <f>IF(H485="","",ROUND(H485*('Fees &amp; Settings'!$C$6+'Fees &amp; Settings'!$C$7)+'Fees &amp; Settings'!$C$8+N(E485)*'Fees &amp; Settings'!$C$9+IF(K485="Y",H485*'Fees &amp; Settings'!$C$10,0),2))</f>
        <v/>
      </c>
      <c r="J485" s="22" t="n"/>
      <c r="K485" s="21" t="n"/>
      <c r="L485" s="22" t="n"/>
      <c r="M485" s="22" t="n"/>
      <c r="N485" s="22" t="n"/>
      <c r="O485" s="25">
        <f>IF(H485="","",H485-I485-N(J485)-N(L485)-N(M485)-N(N485))</f>
        <v/>
      </c>
      <c r="P485" s="26">
        <f>IF(OR(H485="",N(H485)=0),"",O485/H485)</f>
        <v/>
      </c>
    </row>
    <row r="486" ht="19" customHeight="1">
      <c r="B486" s="18" t="n"/>
      <c r="C486" s="19" t="n"/>
      <c r="D486" s="20" t="n"/>
      <c r="E486" s="21" t="n"/>
      <c r="F486" s="22" t="n"/>
      <c r="G486" s="22" t="n"/>
      <c r="H486" s="23">
        <f>IF(AND(F486="",G486=""),"",N(F486)+N(G486))</f>
        <v/>
      </c>
      <c r="I486" s="24">
        <f>IF(H486="","",ROUND(H486*('Fees &amp; Settings'!$C$6+'Fees &amp; Settings'!$C$7)+'Fees &amp; Settings'!$C$8+N(E486)*'Fees &amp; Settings'!$C$9+IF(K486="Y",H486*'Fees &amp; Settings'!$C$10,0),2))</f>
        <v/>
      </c>
      <c r="J486" s="22" t="n"/>
      <c r="K486" s="21" t="n"/>
      <c r="L486" s="22" t="n"/>
      <c r="M486" s="22" t="n"/>
      <c r="N486" s="22" t="n"/>
      <c r="O486" s="25">
        <f>IF(H486="","",H486-I486-N(J486)-N(L486)-N(M486)-N(N486))</f>
        <v/>
      </c>
      <c r="P486" s="26">
        <f>IF(OR(H486="",N(H486)=0),"",O486/H486)</f>
        <v/>
      </c>
    </row>
    <row r="487" ht="19" customHeight="1">
      <c r="B487" s="18" t="n"/>
      <c r="C487" s="19" t="n"/>
      <c r="D487" s="20" t="n"/>
      <c r="E487" s="21" t="n"/>
      <c r="F487" s="22" t="n"/>
      <c r="G487" s="22" t="n"/>
      <c r="H487" s="23">
        <f>IF(AND(F487="",G487=""),"",N(F487)+N(G487))</f>
        <v/>
      </c>
      <c r="I487" s="24">
        <f>IF(H487="","",ROUND(H487*('Fees &amp; Settings'!$C$6+'Fees &amp; Settings'!$C$7)+'Fees &amp; Settings'!$C$8+N(E487)*'Fees &amp; Settings'!$C$9+IF(K487="Y",H487*'Fees &amp; Settings'!$C$10,0),2))</f>
        <v/>
      </c>
      <c r="J487" s="22" t="n"/>
      <c r="K487" s="21" t="n"/>
      <c r="L487" s="22" t="n"/>
      <c r="M487" s="22" t="n"/>
      <c r="N487" s="22" t="n"/>
      <c r="O487" s="25">
        <f>IF(H487="","",H487-I487-N(J487)-N(L487)-N(M487)-N(N487))</f>
        <v/>
      </c>
      <c r="P487" s="26">
        <f>IF(OR(H487="",N(H487)=0),"",O487/H487)</f>
        <v/>
      </c>
    </row>
    <row r="488" ht="19" customHeight="1">
      <c r="B488" s="18" t="n"/>
      <c r="C488" s="19" t="n"/>
      <c r="D488" s="20" t="n"/>
      <c r="E488" s="21" t="n"/>
      <c r="F488" s="22" t="n"/>
      <c r="G488" s="22" t="n"/>
      <c r="H488" s="23">
        <f>IF(AND(F488="",G488=""),"",N(F488)+N(G488))</f>
        <v/>
      </c>
      <c r="I488" s="24">
        <f>IF(H488="","",ROUND(H488*('Fees &amp; Settings'!$C$6+'Fees &amp; Settings'!$C$7)+'Fees &amp; Settings'!$C$8+N(E488)*'Fees &amp; Settings'!$C$9+IF(K488="Y",H488*'Fees &amp; Settings'!$C$10,0),2))</f>
        <v/>
      </c>
      <c r="J488" s="22" t="n"/>
      <c r="K488" s="21" t="n"/>
      <c r="L488" s="22" t="n"/>
      <c r="M488" s="22" t="n"/>
      <c r="N488" s="22" t="n"/>
      <c r="O488" s="25">
        <f>IF(H488="","",H488-I488-N(J488)-N(L488)-N(M488)-N(N488))</f>
        <v/>
      </c>
      <c r="P488" s="26">
        <f>IF(OR(H488="",N(H488)=0),"",O488/H488)</f>
        <v/>
      </c>
    </row>
    <row r="489" ht="19" customHeight="1">
      <c r="B489" s="18" t="n"/>
      <c r="C489" s="19" t="n"/>
      <c r="D489" s="20" t="n"/>
      <c r="E489" s="21" t="n"/>
      <c r="F489" s="22" t="n"/>
      <c r="G489" s="22" t="n"/>
      <c r="H489" s="23">
        <f>IF(AND(F489="",G489=""),"",N(F489)+N(G489))</f>
        <v/>
      </c>
      <c r="I489" s="24">
        <f>IF(H489="","",ROUND(H489*('Fees &amp; Settings'!$C$6+'Fees &amp; Settings'!$C$7)+'Fees &amp; Settings'!$C$8+N(E489)*'Fees &amp; Settings'!$C$9+IF(K489="Y",H489*'Fees &amp; Settings'!$C$10,0),2))</f>
        <v/>
      </c>
      <c r="J489" s="22" t="n"/>
      <c r="K489" s="21" t="n"/>
      <c r="L489" s="22" t="n"/>
      <c r="M489" s="22" t="n"/>
      <c r="N489" s="22" t="n"/>
      <c r="O489" s="25">
        <f>IF(H489="","",H489-I489-N(J489)-N(L489)-N(M489)-N(N489))</f>
        <v/>
      </c>
      <c r="P489" s="26">
        <f>IF(OR(H489="",N(H489)=0),"",O489/H489)</f>
        <v/>
      </c>
    </row>
    <row r="490" ht="19" customHeight="1">
      <c r="B490" s="18" t="n"/>
      <c r="C490" s="19" t="n"/>
      <c r="D490" s="20" t="n"/>
      <c r="E490" s="21" t="n"/>
      <c r="F490" s="22" t="n"/>
      <c r="G490" s="22" t="n"/>
      <c r="H490" s="23">
        <f>IF(AND(F490="",G490=""),"",N(F490)+N(G490))</f>
        <v/>
      </c>
      <c r="I490" s="24">
        <f>IF(H490="","",ROUND(H490*('Fees &amp; Settings'!$C$6+'Fees &amp; Settings'!$C$7)+'Fees &amp; Settings'!$C$8+N(E490)*'Fees &amp; Settings'!$C$9+IF(K490="Y",H490*'Fees &amp; Settings'!$C$10,0),2))</f>
        <v/>
      </c>
      <c r="J490" s="22" t="n"/>
      <c r="K490" s="21" t="n"/>
      <c r="L490" s="22" t="n"/>
      <c r="M490" s="22" t="n"/>
      <c r="N490" s="22" t="n"/>
      <c r="O490" s="25">
        <f>IF(H490="","",H490-I490-N(J490)-N(L490)-N(M490)-N(N490))</f>
        <v/>
      </c>
      <c r="P490" s="26">
        <f>IF(OR(H490="",N(H490)=0),"",O490/H490)</f>
        <v/>
      </c>
    </row>
    <row r="491" ht="19" customHeight="1">
      <c r="B491" s="18" t="n"/>
      <c r="C491" s="19" t="n"/>
      <c r="D491" s="20" t="n"/>
      <c r="E491" s="21" t="n"/>
      <c r="F491" s="22" t="n"/>
      <c r="G491" s="22" t="n"/>
      <c r="H491" s="23">
        <f>IF(AND(F491="",G491=""),"",N(F491)+N(G491))</f>
        <v/>
      </c>
      <c r="I491" s="24">
        <f>IF(H491="","",ROUND(H491*('Fees &amp; Settings'!$C$6+'Fees &amp; Settings'!$C$7)+'Fees &amp; Settings'!$C$8+N(E491)*'Fees &amp; Settings'!$C$9+IF(K491="Y",H491*'Fees &amp; Settings'!$C$10,0),2))</f>
        <v/>
      </c>
      <c r="J491" s="22" t="n"/>
      <c r="K491" s="21" t="n"/>
      <c r="L491" s="22" t="n"/>
      <c r="M491" s="22" t="n"/>
      <c r="N491" s="22" t="n"/>
      <c r="O491" s="25">
        <f>IF(H491="","",H491-I491-N(J491)-N(L491)-N(M491)-N(N491))</f>
        <v/>
      </c>
      <c r="P491" s="26">
        <f>IF(OR(H491="",N(H491)=0),"",O491/H491)</f>
        <v/>
      </c>
    </row>
    <row r="492" ht="19" customHeight="1">
      <c r="B492" s="18" t="n"/>
      <c r="C492" s="19" t="n"/>
      <c r="D492" s="20" t="n"/>
      <c r="E492" s="21" t="n"/>
      <c r="F492" s="22" t="n"/>
      <c r="G492" s="22" t="n"/>
      <c r="H492" s="23">
        <f>IF(AND(F492="",G492=""),"",N(F492)+N(G492))</f>
        <v/>
      </c>
      <c r="I492" s="24">
        <f>IF(H492="","",ROUND(H492*('Fees &amp; Settings'!$C$6+'Fees &amp; Settings'!$C$7)+'Fees &amp; Settings'!$C$8+N(E492)*'Fees &amp; Settings'!$C$9+IF(K492="Y",H492*'Fees &amp; Settings'!$C$10,0),2))</f>
        <v/>
      </c>
      <c r="J492" s="22" t="n"/>
      <c r="K492" s="21" t="n"/>
      <c r="L492" s="22" t="n"/>
      <c r="M492" s="22" t="n"/>
      <c r="N492" s="22" t="n"/>
      <c r="O492" s="25">
        <f>IF(H492="","",H492-I492-N(J492)-N(L492)-N(M492)-N(N492))</f>
        <v/>
      </c>
      <c r="P492" s="26">
        <f>IF(OR(H492="",N(H492)=0),"",O492/H492)</f>
        <v/>
      </c>
    </row>
    <row r="493" ht="19" customHeight="1">
      <c r="B493" s="18" t="n"/>
      <c r="C493" s="19" t="n"/>
      <c r="D493" s="20" t="n"/>
      <c r="E493" s="21" t="n"/>
      <c r="F493" s="22" t="n"/>
      <c r="G493" s="22" t="n"/>
      <c r="H493" s="23">
        <f>IF(AND(F493="",G493=""),"",N(F493)+N(G493))</f>
        <v/>
      </c>
      <c r="I493" s="24">
        <f>IF(H493="","",ROUND(H493*('Fees &amp; Settings'!$C$6+'Fees &amp; Settings'!$C$7)+'Fees &amp; Settings'!$C$8+N(E493)*'Fees &amp; Settings'!$C$9+IF(K493="Y",H493*'Fees &amp; Settings'!$C$10,0),2))</f>
        <v/>
      </c>
      <c r="J493" s="22" t="n"/>
      <c r="K493" s="21" t="n"/>
      <c r="L493" s="22" t="n"/>
      <c r="M493" s="22" t="n"/>
      <c r="N493" s="22" t="n"/>
      <c r="O493" s="25">
        <f>IF(H493="","",H493-I493-N(J493)-N(L493)-N(M493)-N(N493))</f>
        <v/>
      </c>
      <c r="P493" s="26">
        <f>IF(OR(H493="",N(H493)=0),"",O493/H493)</f>
        <v/>
      </c>
    </row>
    <row r="494" ht="19" customHeight="1">
      <c r="B494" s="18" t="n"/>
      <c r="C494" s="19" t="n"/>
      <c r="D494" s="20" t="n"/>
      <c r="E494" s="21" t="n"/>
      <c r="F494" s="22" t="n"/>
      <c r="G494" s="22" t="n"/>
      <c r="H494" s="23">
        <f>IF(AND(F494="",G494=""),"",N(F494)+N(G494))</f>
        <v/>
      </c>
      <c r="I494" s="24">
        <f>IF(H494="","",ROUND(H494*('Fees &amp; Settings'!$C$6+'Fees &amp; Settings'!$C$7)+'Fees &amp; Settings'!$C$8+N(E494)*'Fees &amp; Settings'!$C$9+IF(K494="Y",H494*'Fees &amp; Settings'!$C$10,0),2))</f>
        <v/>
      </c>
      <c r="J494" s="22" t="n"/>
      <c r="K494" s="21" t="n"/>
      <c r="L494" s="22" t="n"/>
      <c r="M494" s="22" t="n"/>
      <c r="N494" s="22" t="n"/>
      <c r="O494" s="25">
        <f>IF(H494="","",H494-I494-N(J494)-N(L494)-N(M494)-N(N494))</f>
        <v/>
      </c>
      <c r="P494" s="26">
        <f>IF(OR(H494="",N(H494)=0),"",O494/H494)</f>
        <v/>
      </c>
    </row>
    <row r="495" ht="19" customHeight="1">
      <c r="B495" s="18" t="n"/>
      <c r="C495" s="19" t="n"/>
      <c r="D495" s="20" t="n"/>
      <c r="E495" s="21" t="n"/>
      <c r="F495" s="22" t="n"/>
      <c r="G495" s="22" t="n"/>
      <c r="H495" s="23">
        <f>IF(AND(F495="",G495=""),"",N(F495)+N(G495))</f>
        <v/>
      </c>
      <c r="I495" s="24">
        <f>IF(H495="","",ROUND(H495*('Fees &amp; Settings'!$C$6+'Fees &amp; Settings'!$C$7)+'Fees &amp; Settings'!$C$8+N(E495)*'Fees &amp; Settings'!$C$9+IF(K495="Y",H495*'Fees &amp; Settings'!$C$10,0),2))</f>
        <v/>
      </c>
      <c r="J495" s="22" t="n"/>
      <c r="K495" s="21" t="n"/>
      <c r="L495" s="22" t="n"/>
      <c r="M495" s="22" t="n"/>
      <c r="N495" s="22" t="n"/>
      <c r="O495" s="25">
        <f>IF(H495="","",H495-I495-N(J495)-N(L495)-N(M495)-N(N495))</f>
        <v/>
      </c>
      <c r="P495" s="26">
        <f>IF(OR(H495="",N(H495)=0),"",O495/H495)</f>
        <v/>
      </c>
    </row>
    <row r="496" ht="19" customHeight="1">
      <c r="B496" s="18" t="n"/>
      <c r="C496" s="19" t="n"/>
      <c r="D496" s="20" t="n"/>
      <c r="E496" s="21" t="n"/>
      <c r="F496" s="22" t="n"/>
      <c r="G496" s="22" t="n"/>
      <c r="H496" s="23">
        <f>IF(AND(F496="",G496=""),"",N(F496)+N(G496))</f>
        <v/>
      </c>
      <c r="I496" s="24">
        <f>IF(H496="","",ROUND(H496*('Fees &amp; Settings'!$C$6+'Fees &amp; Settings'!$C$7)+'Fees &amp; Settings'!$C$8+N(E496)*'Fees &amp; Settings'!$C$9+IF(K496="Y",H496*'Fees &amp; Settings'!$C$10,0),2))</f>
        <v/>
      </c>
      <c r="J496" s="22" t="n"/>
      <c r="K496" s="21" t="n"/>
      <c r="L496" s="22" t="n"/>
      <c r="M496" s="22" t="n"/>
      <c r="N496" s="22" t="n"/>
      <c r="O496" s="25">
        <f>IF(H496="","",H496-I496-N(J496)-N(L496)-N(M496)-N(N496))</f>
        <v/>
      </c>
      <c r="P496" s="26">
        <f>IF(OR(H496="",N(H496)=0),"",O496/H496)</f>
        <v/>
      </c>
    </row>
    <row r="497" ht="19" customHeight="1">
      <c r="B497" s="18" t="n"/>
      <c r="C497" s="19" t="n"/>
      <c r="D497" s="20" t="n"/>
      <c r="E497" s="21" t="n"/>
      <c r="F497" s="22" t="n"/>
      <c r="G497" s="22" t="n"/>
      <c r="H497" s="23">
        <f>IF(AND(F497="",G497=""),"",N(F497)+N(G497))</f>
        <v/>
      </c>
      <c r="I497" s="24">
        <f>IF(H497="","",ROUND(H497*('Fees &amp; Settings'!$C$6+'Fees &amp; Settings'!$C$7)+'Fees &amp; Settings'!$C$8+N(E497)*'Fees &amp; Settings'!$C$9+IF(K497="Y",H497*'Fees &amp; Settings'!$C$10,0),2))</f>
        <v/>
      </c>
      <c r="J497" s="22" t="n"/>
      <c r="K497" s="21" t="n"/>
      <c r="L497" s="22" t="n"/>
      <c r="M497" s="22" t="n"/>
      <c r="N497" s="22" t="n"/>
      <c r="O497" s="25">
        <f>IF(H497="","",H497-I497-N(J497)-N(L497)-N(M497)-N(N497))</f>
        <v/>
      </c>
      <c r="P497" s="26">
        <f>IF(OR(H497="",N(H497)=0),"",O497/H497)</f>
        <v/>
      </c>
    </row>
    <row r="498" ht="19" customHeight="1">
      <c r="B498" s="18" t="n"/>
      <c r="C498" s="19" t="n"/>
      <c r="D498" s="20" t="n"/>
      <c r="E498" s="21" t="n"/>
      <c r="F498" s="22" t="n"/>
      <c r="G498" s="22" t="n"/>
      <c r="H498" s="23">
        <f>IF(AND(F498="",G498=""),"",N(F498)+N(G498))</f>
        <v/>
      </c>
      <c r="I498" s="24">
        <f>IF(H498="","",ROUND(H498*('Fees &amp; Settings'!$C$6+'Fees &amp; Settings'!$C$7)+'Fees &amp; Settings'!$C$8+N(E498)*'Fees &amp; Settings'!$C$9+IF(K498="Y",H498*'Fees &amp; Settings'!$C$10,0),2))</f>
        <v/>
      </c>
      <c r="J498" s="22" t="n"/>
      <c r="K498" s="21" t="n"/>
      <c r="L498" s="22" t="n"/>
      <c r="M498" s="22" t="n"/>
      <c r="N498" s="22" t="n"/>
      <c r="O498" s="25">
        <f>IF(H498="","",H498-I498-N(J498)-N(L498)-N(M498)-N(N498))</f>
        <v/>
      </c>
      <c r="P498" s="26">
        <f>IF(OR(H498="",N(H498)=0),"",O498/H498)</f>
        <v/>
      </c>
    </row>
    <row r="499" ht="19" customHeight="1">
      <c r="B499" s="18" t="n"/>
      <c r="C499" s="19" t="n"/>
      <c r="D499" s="20" t="n"/>
      <c r="E499" s="21" t="n"/>
      <c r="F499" s="22" t="n"/>
      <c r="G499" s="22" t="n"/>
      <c r="H499" s="23">
        <f>IF(AND(F499="",G499=""),"",N(F499)+N(G499))</f>
        <v/>
      </c>
      <c r="I499" s="24">
        <f>IF(H499="","",ROUND(H499*('Fees &amp; Settings'!$C$6+'Fees &amp; Settings'!$C$7)+'Fees &amp; Settings'!$C$8+N(E499)*'Fees &amp; Settings'!$C$9+IF(K499="Y",H499*'Fees &amp; Settings'!$C$10,0),2))</f>
        <v/>
      </c>
      <c r="J499" s="22" t="n"/>
      <c r="K499" s="21" t="n"/>
      <c r="L499" s="22" t="n"/>
      <c r="M499" s="22" t="n"/>
      <c r="N499" s="22" t="n"/>
      <c r="O499" s="25">
        <f>IF(H499="","",H499-I499-N(J499)-N(L499)-N(M499)-N(N499))</f>
        <v/>
      </c>
      <c r="P499" s="26">
        <f>IF(OR(H499="",N(H499)=0),"",O499/H499)</f>
        <v/>
      </c>
    </row>
    <row r="500" ht="19" customHeight="1">
      <c r="B500" s="18" t="n"/>
      <c r="C500" s="19" t="n"/>
      <c r="D500" s="20" t="n"/>
      <c r="E500" s="21" t="n"/>
      <c r="F500" s="22" t="n"/>
      <c r="G500" s="22" t="n"/>
      <c r="H500" s="23">
        <f>IF(AND(F500="",G500=""),"",N(F500)+N(G500))</f>
        <v/>
      </c>
      <c r="I500" s="24">
        <f>IF(H500="","",ROUND(H500*('Fees &amp; Settings'!$C$6+'Fees &amp; Settings'!$C$7)+'Fees &amp; Settings'!$C$8+N(E500)*'Fees &amp; Settings'!$C$9+IF(K500="Y",H500*'Fees &amp; Settings'!$C$10,0),2))</f>
        <v/>
      </c>
      <c r="J500" s="22" t="n"/>
      <c r="K500" s="21" t="n"/>
      <c r="L500" s="22" t="n"/>
      <c r="M500" s="22" t="n"/>
      <c r="N500" s="22" t="n"/>
      <c r="O500" s="25">
        <f>IF(H500="","",H500-I500-N(J500)-N(L500)-N(M500)-N(N500))</f>
        <v/>
      </c>
      <c r="P500" s="26">
        <f>IF(OR(H500="",N(H500)=0),"",O500/H500)</f>
        <v/>
      </c>
    </row>
    <row r="501" ht="19" customHeight="1">
      <c r="B501" s="18" t="n"/>
      <c r="C501" s="19" t="n"/>
      <c r="D501" s="20" t="n"/>
      <c r="E501" s="21" t="n"/>
      <c r="F501" s="22" t="n"/>
      <c r="G501" s="22" t="n"/>
      <c r="H501" s="23">
        <f>IF(AND(F501="",G501=""),"",N(F501)+N(G501))</f>
        <v/>
      </c>
      <c r="I501" s="24">
        <f>IF(H501="","",ROUND(H501*('Fees &amp; Settings'!$C$6+'Fees &amp; Settings'!$C$7)+'Fees &amp; Settings'!$C$8+N(E501)*'Fees &amp; Settings'!$C$9+IF(K501="Y",H501*'Fees &amp; Settings'!$C$10,0),2))</f>
        <v/>
      </c>
      <c r="J501" s="22" t="n"/>
      <c r="K501" s="21" t="n"/>
      <c r="L501" s="22" t="n"/>
      <c r="M501" s="22" t="n"/>
      <c r="N501" s="22" t="n"/>
      <c r="O501" s="25">
        <f>IF(H501="","",H501-I501-N(J501)-N(L501)-N(M501)-N(N501))</f>
        <v/>
      </c>
      <c r="P501" s="26">
        <f>IF(OR(H501="",N(H501)=0),"",O501/H501)</f>
        <v/>
      </c>
    </row>
    <row r="502" ht="19" customHeight="1">
      <c r="B502" s="18" t="n"/>
      <c r="C502" s="19" t="n"/>
      <c r="D502" s="20" t="n"/>
      <c r="E502" s="21" t="n"/>
      <c r="F502" s="22" t="n"/>
      <c r="G502" s="22" t="n"/>
      <c r="H502" s="23">
        <f>IF(AND(F502="",G502=""),"",N(F502)+N(G502))</f>
        <v/>
      </c>
      <c r="I502" s="24">
        <f>IF(H502="","",ROUND(H502*('Fees &amp; Settings'!$C$6+'Fees &amp; Settings'!$C$7)+'Fees &amp; Settings'!$C$8+N(E502)*'Fees &amp; Settings'!$C$9+IF(K502="Y",H502*'Fees &amp; Settings'!$C$10,0),2))</f>
        <v/>
      </c>
      <c r="J502" s="22" t="n"/>
      <c r="K502" s="21" t="n"/>
      <c r="L502" s="22" t="n"/>
      <c r="M502" s="22" t="n"/>
      <c r="N502" s="22" t="n"/>
      <c r="O502" s="25">
        <f>IF(H502="","",H502-I502-N(J502)-N(L502)-N(M502)-N(N502))</f>
        <v/>
      </c>
      <c r="P502" s="26">
        <f>IF(OR(H502="",N(H502)=0),"",O502/H502)</f>
        <v/>
      </c>
    </row>
    <row r="503" ht="19" customHeight="1">
      <c r="B503" s="18" t="n"/>
      <c r="C503" s="19" t="n"/>
      <c r="D503" s="20" t="n"/>
      <c r="E503" s="21" t="n"/>
      <c r="F503" s="22" t="n"/>
      <c r="G503" s="22" t="n"/>
      <c r="H503" s="23">
        <f>IF(AND(F503="",G503=""),"",N(F503)+N(G503))</f>
        <v/>
      </c>
      <c r="I503" s="24">
        <f>IF(H503="","",ROUND(H503*('Fees &amp; Settings'!$C$6+'Fees &amp; Settings'!$C$7)+'Fees &amp; Settings'!$C$8+N(E503)*'Fees &amp; Settings'!$C$9+IF(K503="Y",H503*'Fees &amp; Settings'!$C$10,0),2))</f>
        <v/>
      </c>
      <c r="J503" s="22" t="n"/>
      <c r="K503" s="21" t="n"/>
      <c r="L503" s="22" t="n"/>
      <c r="M503" s="22" t="n"/>
      <c r="N503" s="22" t="n"/>
      <c r="O503" s="25">
        <f>IF(H503="","",H503-I503-N(J503)-N(L503)-N(M503)-N(N503))</f>
        <v/>
      </c>
      <c r="P503" s="26">
        <f>IF(OR(H503="",N(H503)=0),"",O503/H503)</f>
        <v/>
      </c>
    </row>
    <row r="504" ht="19" customHeight="1">
      <c r="B504" s="18" t="n"/>
      <c r="C504" s="19" t="n"/>
      <c r="D504" s="20" t="n"/>
      <c r="E504" s="21" t="n"/>
      <c r="F504" s="22" t="n"/>
      <c r="G504" s="22" t="n"/>
      <c r="H504" s="23">
        <f>IF(AND(F504="",G504=""),"",N(F504)+N(G504))</f>
        <v/>
      </c>
      <c r="I504" s="24">
        <f>IF(H504="","",ROUND(H504*('Fees &amp; Settings'!$C$6+'Fees &amp; Settings'!$C$7)+'Fees &amp; Settings'!$C$8+N(E504)*'Fees &amp; Settings'!$C$9+IF(K504="Y",H504*'Fees &amp; Settings'!$C$10,0),2))</f>
        <v/>
      </c>
      <c r="J504" s="22" t="n"/>
      <c r="K504" s="21" t="n"/>
      <c r="L504" s="22" t="n"/>
      <c r="M504" s="22" t="n"/>
      <c r="N504" s="22" t="n"/>
      <c r="O504" s="25">
        <f>IF(H504="","",H504-I504-N(J504)-N(L504)-N(M504)-N(N504))</f>
        <v/>
      </c>
      <c r="P504" s="26">
        <f>IF(OR(H504="",N(H504)=0),"",O504/H504)</f>
        <v/>
      </c>
    </row>
    <row r="505" ht="19" customHeight="1">
      <c r="B505" s="18" t="n"/>
      <c r="C505" s="19" t="n"/>
      <c r="D505" s="20" t="n"/>
      <c r="E505" s="21" t="n"/>
      <c r="F505" s="22" t="n"/>
      <c r="G505" s="22" t="n"/>
      <c r="H505" s="23">
        <f>IF(AND(F505="",G505=""),"",N(F505)+N(G505))</f>
        <v/>
      </c>
      <c r="I505" s="24">
        <f>IF(H505="","",ROUND(H505*('Fees &amp; Settings'!$C$6+'Fees &amp; Settings'!$C$7)+'Fees &amp; Settings'!$C$8+N(E505)*'Fees &amp; Settings'!$C$9+IF(K505="Y",H505*'Fees &amp; Settings'!$C$10,0),2))</f>
        <v/>
      </c>
      <c r="J505" s="22" t="n"/>
      <c r="K505" s="21" t="n"/>
      <c r="L505" s="22" t="n"/>
      <c r="M505" s="22" t="n"/>
      <c r="N505" s="22" t="n"/>
      <c r="O505" s="25">
        <f>IF(H505="","",H505-I505-N(J505)-N(L505)-N(M505)-N(N505))</f>
        <v/>
      </c>
      <c r="P505" s="26">
        <f>IF(OR(H505="",N(H505)=0),"",O505/H505)</f>
        <v/>
      </c>
    </row>
    <row r="506" ht="19" customHeight="1">
      <c r="B506" s="18" t="n"/>
      <c r="C506" s="19" t="n"/>
      <c r="D506" s="20" t="n"/>
      <c r="E506" s="21" t="n"/>
      <c r="F506" s="22" t="n"/>
      <c r="G506" s="22" t="n"/>
      <c r="H506" s="23">
        <f>IF(AND(F506="",G506=""),"",N(F506)+N(G506))</f>
        <v/>
      </c>
      <c r="I506" s="24">
        <f>IF(H506="","",ROUND(H506*('Fees &amp; Settings'!$C$6+'Fees &amp; Settings'!$C$7)+'Fees &amp; Settings'!$C$8+N(E506)*'Fees &amp; Settings'!$C$9+IF(K506="Y",H506*'Fees &amp; Settings'!$C$10,0),2))</f>
        <v/>
      </c>
      <c r="J506" s="22" t="n"/>
      <c r="K506" s="21" t="n"/>
      <c r="L506" s="22" t="n"/>
      <c r="M506" s="22" t="n"/>
      <c r="N506" s="22" t="n"/>
      <c r="O506" s="25">
        <f>IF(H506="","",H506-I506-N(J506)-N(L506)-N(M506)-N(N506))</f>
        <v/>
      </c>
      <c r="P506" s="26">
        <f>IF(OR(H506="",N(H506)=0),"",O506/H506)</f>
        <v/>
      </c>
    </row>
    <row r="507" ht="19" customHeight="1">
      <c r="B507" s="18" t="n"/>
      <c r="C507" s="19" t="n"/>
      <c r="D507" s="20" t="n"/>
      <c r="E507" s="21" t="n"/>
      <c r="F507" s="22" t="n"/>
      <c r="G507" s="22" t="n"/>
      <c r="H507" s="23">
        <f>IF(AND(F507="",G507=""),"",N(F507)+N(G507))</f>
        <v/>
      </c>
      <c r="I507" s="24">
        <f>IF(H507="","",ROUND(H507*('Fees &amp; Settings'!$C$6+'Fees &amp; Settings'!$C$7)+'Fees &amp; Settings'!$C$8+N(E507)*'Fees &amp; Settings'!$C$9+IF(K507="Y",H507*'Fees &amp; Settings'!$C$10,0),2))</f>
        <v/>
      </c>
      <c r="J507" s="22" t="n"/>
      <c r="K507" s="21" t="n"/>
      <c r="L507" s="22" t="n"/>
      <c r="M507" s="22" t="n"/>
      <c r="N507" s="22" t="n"/>
      <c r="O507" s="25">
        <f>IF(H507="","",H507-I507-N(J507)-N(L507)-N(M507)-N(N507))</f>
        <v/>
      </c>
      <c r="P507" s="26">
        <f>IF(OR(H507="",N(H507)=0),"",O507/H507)</f>
        <v/>
      </c>
    </row>
    <row r="508" ht="19" customHeight="1">
      <c r="B508" s="18" t="n"/>
      <c r="C508" s="19" t="n"/>
      <c r="D508" s="20" t="n"/>
      <c r="E508" s="21" t="n"/>
      <c r="F508" s="22" t="n"/>
      <c r="G508" s="22" t="n"/>
      <c r="H508" s="23">
        <f>IF(AND(F508="",G508=""),"",N(F508)+N(G508))</f>
        <v/>
      </c>
      <c r="I508" s="24">
        <f>IF(H508="","",ROUND(H508*('Fees &amp; Settings'!$C$6+'Fees &amp; Settings'!$C$7)+'Fees &amp; Settings'!$C$8+N(E508)*'Fees &amp; Settings'!$C$9+IF(K508="Y",H508*'Fees &amp; Settings'!$C$10,0),2))</f>
        <v/>
      </c>
      <c r="J508" s="22" t="n"/>
      <c r="K508" s="21" t="n"/>
      <c r="L508" s="22" t="n"/>
      <c r="M508" s="22" t="n"/>
      <c r="N508" s="22" t="n"/>
      <c r="O508" s="25">
        <f>IF(H508="","",H508-I508-N(J508)-N(L508)-N(M508)-N(N508))</f>
        <v/>
      </c>
      <c r="P508" s="26">
        <f>IF(OR(H508="",N(H508)=0),"",O508/H508)</f>
        <v/>
      </c>
    </row>
    <row r="509" ht="19" customHeight="1">
      <c r="B509" s="18" t="n"/>
      <c r="C509" s="19" t="n"/>
      <c r="D509" s="20" t="n"/>
      <c r="E509" s="21" t="n"/>
      <c r="F509" s="22" t="n"/>
      <c r="G509" s="22" t="n"/>
      <c r="H509" s="23">
        <f>IF(AND(F509="",G509=""),"",N(F509)+N(G509))</f>
        <v/>
      </c>
      <c r="I509" s="24">
        <f>IF(H509="","",ROUND(H509*('Fees &amp; Settings'!$C$6+'Fees &amp; Settings'!$C$7)+'Fees &amp; Settings'!$C$8+N(E509)*'Fees &amp; Settings'!$C$9+IF(K509="Y",H509*'Fees &amp; Settings'!$C$10,0),2))</f>
        <v/>
      </c>
      <c r="J509" s="22" t="n"/>
      <c r="K509" s="21" t="n"/>
      <c r="L509" s="22" t="n"/>
      <c r="M509" s="22" t="n"/>
      <c r="N509" s="22" t="n"/>
      <c r="O509" s="25">
        <f>IF(H509="","",H509-I509-N(J509)-N(L509)-N(M509)-N(N509))</f>
        <v/>
      </c>
      <c r="P509" s="26">
        <f>IF(OR(H509="",N(H509)=0),"",O509/H509)</f>
        <v/>
      </c>
    </row>
    <row r="511">
      <c r="B511" s="27" t="inlineStr">
        <is>
          <t>Free template from niftyshelf.com  ·  free for personal &amp; commercial use</t>
        </is>
      </c>
    </row>
  </sheetData>
  <mergeCells count="10">
    <mergeCell ref="M5:P5"/>
    <mergeCell ref="D6:E6"/>
    <mergeCell ref="B6:C6"/>
    <mergeCell ref="F6:H6"/>
    <mergeCell ref="F5:H5"/>
    <mergeCell ref="B5:C5"/>
    <mergeCell ref="D5:E5"/>
    <mergeCell ref="I6:L6"/>
    <mergeCell ref="M6:P6"/>
    <mergeCell ref="I5:L5"/>
  </mergeCells>
  <conditionalFormatting sqref="O10:P509">
    <cfRule type="expression" priority="1" dxfId="0" stopIfTrue="0">
      <formula>AND($O10&lt;&gt;"",$O10&lt;0)</formula>
    </cfRule>
  </conditionalFormatting>
  <dataValidations count="1">
    <dataValidation sqref="K10:K509" showDropDown="0" showInputMessage="0" showErrorMessage="1" allowBlank="1" error="Pick a value from the list (or keep your own)." type="list" errorStyle="warning">
      <formula1>"Y,N"</formula1>
    </dataValidation>
  </dataValidations>
  <printOptions horizontalCentered="1"/>
  <pageMargins left="0.4" right="0.4" top="0.45" bottom="0.45" header="0.2" footer="0.2"/>
  <pageSetup orientation="landscape" paperSize="1" fitToHeight="0" fitToWidth="1"/>
  <headerFooter>
    <oddHeader/>
    <oddFooter>&amp;C&amp;K9CA3AF&amp;8&amp;"Arial"Page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I2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12" customWidth="1" min="2" max="2"/>
    <col width="9" customWidth="1" min="3" max="3"/>
    <col width="13" customWidth="1" min="4" max="4"/>
    <col width="12" customWidth="1" min="5" max="5"/>
    <col width="13" customWidth="1" min="6" max="6"/>
    <col width="13" customWidth="1" min="7" max="7"/>
    <col width="13" customWidth="1" min="8" max="8"/>
    <col width="10" customWidth="1" min="9" max="9"/>
    <col width="2.5" customWidth="1" min="10" max="10"/>
  </cols>
  <sheetData>
    <row r="2" ht="32" customHeight="1">
      <c r="B2" s="28" t="inlineStr">
        <is>
          <t>2027 profit by month</t>
        </is>
      </c>
    </row>
    <row r="3">
      <c r="B3" s="2" t="inlineStr">
        <is>
          <t>Everything here comes from the Sales tab.</t>
        </is>
      </c>
    </row>
    <row r="5" ht="22" customHeight="1">
      <c r="B5" s="15" t="inlineStr">
        <is>
          <t>MONTH</t>
        </is>
      </c>
      <c r="C5" s="16" t="inlineStr">
        <is>
          <t>ORDERS</t>
        </is>
      </c>
      <c r="D5" s="17" t="inlineStr">
        <is>
          <t>REVENUE</t>
        </is>
      </c>
      <c r="E5" s="17" t="inlineStr">
        <is>
          <t>FEES</t>
        </is>
      </c>
      <c r="F5" s="17" t="inlineStr">
        <is>
          <t>SHIPPING</t>
        </is>
      </c>
      <c r="G5" s="17" t="inlineStr">
        <is>
          <t>COSTS</t>
        </is>
      </c>
      <c r="H5" s="17" t="inlineStr">
        <is>
          <t>NET PROFIT</t>
        </is>
      </c>
      <c r="I5" s="16" t="inlineStr">
        <is>
          <t>MARGIN</t>
        </is>
      </c>
    </row>
    <row r="6" ht="20" customHeight="1">
      <c r="B6" s="29" t="inlineStr">
        <is>
          <t>Jan 2027</t>
        </is>
      </c>
      <c r="C6" s="30">
        <f>COUNTIFS(Sales!$B$10:$B$509,"&gt;="&amp;DATE(2027,1,1),Sales!$B$10:$B$509,"&lt;"&amp;DATE(2027,2,1))</f>
        <v/>
      </c>
      <c r="D6" s="31">
        <f>SUMIFS(Sales!$H$10:$H$509,Sales!$B$10:$B$509,"&gt;="&amp;DATE(2027,1,1),Sales!$B$10:$B$509,"&lt;"&amp;DATE(2027,2,1))</f>
        <v/>
      </c>
      <c r="E6" s="31">
        <f>SUMIFS(Sales!$I$10:$I$509,Sales!$B$10:$B$509,"&gt;="&amp;DATE(2027,1,1),Sales!$B$10:$B$509,"&lt;"&amp;DATE(2027,2,1))</f>
        <v/>
      </c>
      <c r="F6" s="31">
        <f>SUMIFS(Sales!$J$10:$J$509,Sales!$B$10:$B$509,"&gt;="&amp;DATE(2027,1,1),Sales!$B$10:$B$509,"&lt;"&amp;DATE(2027,2,1))</f>
        <v/>
      </c>
      <c r="G6" s="31">
        <f>SUMIFS(Sales!$L$10:$L$509,Sales!$B$10:$B$509,"&gt;="&amp;DATE(2027,1,1),Sales!$B$10:$B$509,"&lt;"&amp;DATE(2027,2,1))+SUMIFS(Sales!$M$10:$M$509,Sales!$B$10:$B$509,"&gt;="&amp;DATE(2027,1,1),Sales!$B$10:$B$509,"&lt;"&amp;DATE(2027,2,1))+SUMIFS(Sales!$N$10:$N$509,Sales!$B$10:$B$509,"&gt;="&amp;DATE(2027,1,1),Sales!$B$10:$B$509,"&lt;"&amp;DATE(2027,2,1))</f>
        <v/>
      </c>
      <c r="H6" s="32">
        <f>SUMIFS(Sales!$O$10:$O$509,Sales!$B$10:$B$509,"&gt;="&amp;DATE(2027,1,1),Sales!$B$10:$B$509,"&lt;"&amp;DATE(2027,2,1))</f>
        <v/>
      </c>
      <c r="I6" s="33">
        <f>IF(D6=0,"",H6/D6)</f>
        <v/>
      </c>
    </row>
    <row r="7" ht="20" customHeight="1">
      <c r="B7" s="29" t="inlineStr">
        <is>
          <t>Feb 2027</t>
        </is>
      </c>
      <c r="C7" s="30">
        <f>COUNTIFS(Sales!$B$10:$B$509,"&gt;="&amp;DATE(2027,2,1),Sales!$B$10:$B$509,"&lt;"&amp;DATE(2027,3,1))</f>
        <v/>
      </c>
      <c r="D7" s="31">
        <f>SUMIFS(Sales!$H$10:$H$509,Sales!$B$10:$B$509,"&gt;="&amp;DATE(2027,2,1),Sales!$B$10:$B$509,"&lt;"&amp;DATE(2027,3,1))</f>
        <v/>
      </c>
      <c r="E7" s="31">
        <f>SUMIFS(Sales!$I$10:$I$509,Sales!$B$10:$B$509,"&gt;="&amp;DATE(2027,2,1),Sales!$B$10:$B$509,"&lt;"&amp;DATE(2027,3,1))</f>
        <v/>
      </c>
      <c r="F7" s="31">
        <f>SUMIFS(Sales!$J$10:$J$509,Sales!$B$10:$B$509,"&gt;="&amp;DATE(2027,2,1),Sales!$B$10:$B$509,"&lt;"&amp;DATE(2027,3,1))</f>
        <v/>
      </c>
      <c r="G7" s="31">
        <f>SUMIFS(Sales!$L$10:$L$509,Sales!$B$10:$B$509,"&gt;="&amp;DATE(2027,2,1),Sales!$B$10:$B$509,"&lt;"&amp;DATE(2027,3,1))+SUMIFS(Sales!$M$10:$M$509,Sales!$B$10:$B$509,"&gt;="&amp;DATE(2027,2,1),Sales!$B$10:$B$509,"&lt;"&amp;DATE(2027,3,1))+SUMIFS(Sales!$N$10:$N$509,Sales!$B$10:$B$509,"&gt;="&amp;DATE(2027,2,1),Sales!$B$10:$B$509,"&lt;"&amp;DATE(2027,3,1))</f>
        <v/>
      </c>
      <c r="H7" s="32">
        <f>SUMIFS(Sales!$O$10:$O$509,Sales!$B$10:$B$509,"&gt;="&amp;DATE(2027,2,1),Sales!$B$10:$B$509,"&lt;"&amp;DATE(2027,3,1))</f>
        <v/>
      </c>
      <c r="I7" s="33">
        <f>IF(D7=0,"",H7/D7)</f>
        <v/>
      </c>
    </row>
    <row r="8" ht="20" customHeight="1">
      <c r="B8" s="29" t="inlineStr">
        <is>
          <t>Mar 2027</t>
        </is>
      </c>
      <c r="C8" s="30">
        <f>COUNTIFS(Sales!$B$10:$B$509,"&gt;="&amp;DATE(2027,3,1),Sales!$B$10:$B$509,"&lt;"&amp;DATE(2027,4,1))</f>
        <v/>
      </c>
      <c r="D8" s="31">
        <f>SUMIFS(Sales!$H$10:$H$509,Sales!$B$10:$B$509,"&gt;="&amp;DATE(2027,3,1),Sales!$B$10:$B$509,"&lt;"&amp;DATE(2027,4,1))</f>
        <v/>
      </c>
      <c r="E8" s="31">
        <f>SUMIFS(Sales!$I$10:$I$509,Sales!$B$10:$B$509,"&gt;="&amp;DATE(2027,3,1),Sales!$B$10:$B$509,"&lt;"&amp;DATE(2027,4,1))</f>
        <v/>
      </c>
      <c r="F8" s="31">
        <f>SUMIFS(Sales!$J$10:$J$509,Sales!$B$10:$B$509,"&gt;="&amp;DATE(2027,3,1),Sales!$B$10:$B$509,"&lt;"&amp;DATE(2027,4,1))</f>
        <v/>
      </c>
      <c r="G8" s="31">
        <f>SUMIFS(Sales!$L$10:$L$509,Sales!$B$10:$B$509,"&gt;="&amp;DATE(2027,3,1),Sales!$B$10:$B$509,"&lt;"&amp;DATE(2027,4,1))+SUMIFS(Sales!$M$10:$M$509,Sales!$B$10:$B$509,"&gt;="&amp;DATE(2027,3,1),Sales!$B$10:$B$509,"&lt;"&amp;DATE(2027,4,1))+SUMIFS(Sales!$N$10:$N$509,Sales!$B$10:$B$509,"&gt;="&amp;DATE(2027,3,1),Sales!$B$10:$B$509,"&lt;"&amp;DATE(2027,4,1))</f>
        <v/>
      </c>
      <c r="H8" s="32">
        <f>SUMIFS(Sales!$O$10:$O$509,Sales!$B$10:$B$509,"&gt;="&amp;DATE(2027,3,1),Sales!$B$10:$B$509,"&lt;"&amp;DATE(2027,4,1))</f>
        <v/>
      </c>
      <c r="I8" s="33">
        <f>IF(D8=0,"",H8/D8)</f>
        <v/>
      </c>
    </row>
    <row r="9" ht="20" customHeight="1">
      <c r="B9" s="29" t="inlineStr">
        <is>
          <t>Apr 2027</t>
        </is>
      </c>
      <c r="C9" s="30">
        <f>COUNTIFS(Sales!$B$10:$B$509,"&gt;="&amp;DATE(2027,4,1),Sales!$B$10:$B$509,"&lt;"&amp;DATE(2027,5,1))</f>
        <v/>
      </c>
      <c r="D9" s="31">
        <f>SUMIFS(Sales!$H$10:$H$509,Sales!$B$10:$B$509,"&gt;="&amp;DATE(2027,4,1),Sales!$B$10:$B$509,"&lt;"&amp;DATE(2027,5,1))</f>
        <v/>
      </c>
      <c r="E9" s="31">
        <f>SUMIFS(Sales!$I$10:$I$509,Sales!$B$10:$B$509,"&gt;="&amp;DATE(2027,4,1),Sales!$B$10:$B$509,"&lt;"&amp;DATE(2027,5,1))</f>
        <v/>
      </c>
      <c r="F9" s="31">
        <f>SUMIFS(Sales!$J$10:$J$509,Sales!$B$10:$B$509,"&gt;="&amp;DATE(2027,4,1),Sales!$B$10:$B$509,"&lt;"&amp;DATE(2027,5,1))</f>
        <v/>
      </c>
      <c r="G9" s="31">
        <f>SUMIFS(Sales!$L$10:$L$509,Sales!$B$10:$B$509,"&gt;="&amp;DATE(2027,4,1),Sales!$B$10:$B$509,"&lt;"&amp;DATE(2027,5,1))+SUMIFS(Sales!$M$10:$M$509,Sales!$B$10:$B$509,"&gt;="&amp;DATE(2027,4,1),Sales!$B$10:$B$509,"&lt;"&amp;DATE(2027,5,1))+SUMIFS(Sales!$N$10:$N$509,Sales!$B$10:$B$509,"&gt;="&amp;DATE(2027,4,1),Sales!$B$10:$B$509,"&lt;"&amp;DATE(2027,5,1))</f>
        <v/>
      </c>
      <c r="H9" s="32">
        <f>SUMIFS(Sales!$O$10:$O$509,Sales!$B$10:$B$509,"&gt;="&amp;DATE(2027,4,1),Sales!$B$10:$B$509,"&lt;"&amp;DATE(2027,5,1))</f>
        <v/>
      </c>
      <c r="I9" s="33">
        <f>IF(D9=0,"",H9/D9)</f>
        <v/>
      </c>
    </row>
    <row r="10" ht="20" customHeight="1">
      <c r="B10" s="29" t="inlineStr">
        <is>
          <t>May 2027</t>
        </is>
      </c>
      <c r="C10" s="30">
        <f>COUNTIFS(Sales!$B$10:$B$509,"&gt;="&amp;DATE(2027,5,1),Sales!$B$10:$B$509,"&lt;"&amp;DATE(2027,6,1))</f>
        <v/>
      </c>
      <c r="D10" s="31">
        <f>SUMIFS(Sales!$H$10:$H$509,Sales!$B$10:$B$509,"&gt;="&amp;DATE(2027,5,1),Sales!$B$10:$B$509,"&lt;"&amp;DATE(2027,6,1))</f>
        <v/>
      </c>
      <c r="E10" s="31">
        <f>SUMIFS(Sales!$I$10:$I$509,Sales!$B$10:$B$509,"&gt;="&amp;DATE(2027,5,1),Sales!$B$10:$B$509,"&lt;"&amp;DATE(2027,6,1))</f>
        <v/>
      </c>
      <c r="F10" s="31">
        <f>SUMIFS(Sales!$J$10:$J$509,Sales!$B$10:$B$509,"&gt;="&amp;DATE(2027,5,1),Sales!$B$10:$B$509,"&lt;"&amp;DATE(2027,6,1))</f>
        <v/>
      </c>
      <c r="G10" s="31">
        <f>SUMIFS(Sales!$L$10:$L$509,Sales!$B$10:$B$509,"&gt;="&amp;DATE(2027,5,1),Sales!$B$10:$B$509,"&lt;"&amp;DATE(2027,6,1))+SUMIFS(Sales!$M$10:$M$509,Sales!$B$10:$B$509,"&gt;="&amp;DATE(2027,5,1),Sales!$B$10:$B$509,"&lt;"&amp;DATE(2027,6,1))+SUMIFS(Sales!$N$10:$N$509,Sales!$B$10:$B$509,"&gt;="&amp;DATE(2027,5,1),Sales!$B$10:$B$509,"&lt;"&amp;DATE(2027,6,1))</f>
        <v/>
      </c>
      <c r="H10" s="32">
        <f>SUMIFS(Sales!$O$10:$O$509,Sales!$B$10:$B$509,"&gt;="&amp;DATE(2027,5,1),Sales!$B$10:$B$509,"&lt;"&amp;DATE(2027,6,1))</f>
        <v/>
      </c>
      <c r="I10" s="33">
        <f>IF(D10=0,"",H10/D10)</f>
        <v/>
      </c>
    </row>
    <row r="11" ht="20" customHeight="1">
      <c r="B11" s="29" t="inlineStr">
        <is>
          <t>Jun 2027</t>
        </is>
      </c>
      <c r="C11" s="30">
        <f>COUNTIFS(Sales!$B$10:$B$509,"&gt;="&amp;DATE(2027,6,1),Sales!$B$10:$B$509,"&lt;"&amp;DATE(2027,7,1))</f>
        <v/>
      </c>
      <c r="D11" s="31">
        <f>SUMIFS(Sales!$H$10:$H$509,Sales!$B$10:$B$509,"&gt;="&amp;DATE(2027,6,1),Sales!$B$10:$B$509,"&lt;"&amp;DATE(2027,7,1))</f>
        <v/>
      </c>
      <c r="E11" s="31">
        <f>SUMIFS(Sales!$I$10:$I$509,Sales!$B$10:$B$509,"&gt;="&amp;DATE(2027,6,1),Sales!$B$10:$B$509,"&lt;"&amp;DATE(2027,7,1))</f>
        <v/>
      </c>
      <c r="F11" s="31">
        <f>SUMIFS(Sales!$J$10:$J$509,Sales!$B$10:$B$509,"&gt;="&amp;DATE(2027,6,1),Sales!$B$10:$B$509,"&lt;"&amp;DATE(2027,7,1))</f>
        <v/>
      </c>
      <c r="G11" s="31">
        <f>SUMIFS(Sales!$L$10:$L$509,Sales!$B$10:$B$509,"&gt;="&amp;DATE(2027,6,1),Sales!$B$10:$B$509,"&lt;"&amp;DATE(2027,7,1))+SUMIFS(Sales!$M$10:$M$509,Sales!$B$10:$B$509,"&gt;="&amp;DATE(2027,6,1),Sales!$B$10:$B$509,"&lt;"&amp;DATE(2027,7,1))+SUMIFS(Sales!$N$10:$N$509,Sales!$B$10:$B$509,"&gt;="&amp;DATE(2027,6,1),Sales!$B$10:$B$509,"&lt;"&amp;DATE(2027,7,1))</f>
        <v/>
      </c>
      <c r="H11" s="32">
        <f>SUMIFS(Sales!$O$10:$O$509,Sales!$B$10:$B$509,"&gt;="&amp;DATE(2027,6,1),Sales!$B$10:$B$509,"&lt;"&amp;DATE(2027,7,1))</f>
        <v/>
      </c>
      <c r="I11" s="33">
        <f>IF(D11=0,"",H11/D11)</f>
        <v/>
      </c>
    </row>
    <row r="12" ht="20" customHeight="1">
      <c r="B12" s="29" t="inlineStr">
        <is>
          <t>Jul 2027</t>
        </is>
      </c>
      <c r="C12" s="30">
        <f>COUNTIFS(Sales!$B$10:$B$509,"&gt;="&amp;DATE(2027,7,1),Sales!$B$10:$B$509,"&lt;"&amp;DATE(2027,8,1))</f>
        <v/>
      </c>
      <c r="D12" s="31">
        <f>SUMIFS(Sales!$H$10:$H$509,Sales!$B$10:$B$509,"&gt;="&amp;DATE(2027,7,1),Sales!$B$10:$B$509,"&lt;"&amp;DATE(2027,8,1))</f>
        <v/>
      </c>
      <c r="E12" s="31">
        <f>SUMIFS(Sales!$I$10:$I$509,Sales!$B$10:$B$509,"&gt;="&amp;DATE(2027,7,1),Sales!$B$10:$B$509,"&lt;"&amp;DATE(2027,8,1))</f>
        <v/>
      </c>
      <c r="F12" s="31">
        <f>SUMIFS(Sales!$J$10:$J$509,Sales!$B$10:$B$509,"&gt;="&amp;DATE(2027,7,1),Sales!$B$10:$B$509,"&lt;"&amp;DATE(2027,8,1))</f>
        <v/>
      </c>
      <c r="G12" s="31">
        <f>SUMIFS(Sales!$L$10:$L$509,Sales!$B$10:$B$509,"&gt;="&amp;DATE(2027,7,1),Sales!$B$10:$B$509,"&lt;"&amp;DATE(2027,8,1))+SUMIFS(Sales!$M$10:$M$509,Sales!$B$10:$B$509,"&gt;="&amp;DATE(2027,7,1),Sales!$B$10:$B$509,"&lt;"&amp;DATE(2027,8,1))+SUMIFS(Sales!$N$10:$N$509,Sales!$B$10:$B$509,"&gt;="&amp;DATE(2027,7,1),Sales!$B$10:$B$509,"&lt;"&amp;DATE(2027,8,1))</f>
        <v/>
      </c>
      <c r="H12" s="32">
        <f>SUMIFS(Sales!$O$10:$O$509,Sales!$B$10:$B$509,"&gt;="&amp;DATE(2027,7,1),Sales!$B$10:$B$509,"&lt;"&amp;DATE(2027,8,1))</f>
        <v/>
      </c>
      <c r="I12" s="33">
        <f>IF(D12=0,"",H12/D12)</f>
        <v/>
      </c>
    </row>
    <row r="13" ht="20" customHeight="1">
      <c r="B13" s="29" t="inlineStr">
        <is>
          <t>Aug 2027</t>
        </is>
      </c>
      <c r="C13" s="30">
        <f>COUNTIFS(Sales!$B$10:$B$509,"&gt;="&amp;DATE(2027,8,1),Sales!$B$10:$B$509,"&lt;"&amp;DATE(2027,9,1))</f>
        <v/>
      </c>
      <c r="D13" s="31">
        <f>SUMIFS(Sales!$H$10:$H$509,Sales!$B$10:$B$509,"&gt;="&amp;DATE(2027,8,1),Sales!$B$10:$B$509,"&lt;"&amp;DATE(2027,9,1))</f>
        <v/>
      </c>
      <c r="E13" s="31">
        <f>SUMIFS(Sales!$I$10:$I$509,Sales!$B$10:$B$509,"&gt;="&amp;DATE(2027,8,1),Sales!$B$10:$B$509,"&lt;"&amp;DATE(2027,9,1))</f>
        <v/>
      </c>
      <c r="F13" s="31">
        <f>SUMIFS(Sales!$J$10:$J$509,Sales!$B$10:$B$509,"&gt;="&amp;DATE(2027,8,1),Sales!$B$10:$B$509,"&lt;"&amp;DATE(2027,9,1))</f>
        <v/>
      </c>
      <c r="G13" s="31">
        <f>SUMIFS(Sales!$L$10:$L$509,Sales!$B$10:$B$509,"&gt;="&amp;DATE(2027,8,1),Sales!$B$10:$B$509,"&lt;"&amp;DATE(2027,9,1))+SUMIFS(Sales!$M$10:$M$509,Sales!$B$10:$B$509,"&gt;="&amp;DATE(2027,8,1),Sales!$B$10:$B$509,"&lt;"&amp;DATE(2027,9,1))+SUMIFS(Sales!$N$10:$N$509,Sales!$B$10:$B$509,"&gt;="&amp;DATE(2027,8,1),Sales!$B$10:$B$509,"&lt;"&amp;DATE(2027,9,1))</f>
        <v/>
      </c>
      <c r="H13" s="32">
        <f>SUMIFS(Sales!$O$10:$O$509,Sales!$B$10:$B$509,"&gt;="&amp;DATE(2027,8,1),Sales!$B$10:$B$509,"&lt;"&amp;DATE(2027,9,1))</f>
        <v/>
      </c>
      <c r="I13" s="33">
        <f>IF(D13=0,"",H13/D13)</f>
        <v/>
      </c>
    </row>
    <row r="14" ht="20" customHeight="1">
      <c r="B14" s="29" t="inlineStr">
        <is>
          <t>Sep 2027</t>
        </is>
      </c>
      <c r="C14" s="30">
        <f>COUNTIFS(Sales!$B$10:$B$509,"&gt;="&amp;DATE(2027,9,1),Sales!$B$10:$B$509,"&lt;"&amp;DATE(2027,10,1))</f>
        <v/>
      </c>
      <c r="D14" s="31">
        <f>SUMIFS(Sales!$H$10:$H$509,Sales!$B$10:$B$509,"&gt;="&amp;DATE(2027,9,1),Sales!$B$10:$B$509,"&lt;"&amp;DATE(2027,10,1))</f>
        <v/>
      </c>
      <c r="E14" s="31">
        <f>SUMIFS(Sales!$I$10:$I$509,Sales!$B$10:$B$509,"&gt;="&amp;DATE(2027,9,1),Sales!$B$10:$B$509,"&lt;"&amp;DATE(2027,10,1))</f>
        <v/>
      </c>
      <c r="F14" s="31">
        <f>SUMIFS(Sales!$J$10:$J$509,Sales!$B$10:$B$509,"&gt;="&amp;DATE(2027,9,1),Sales!$B$10:$B$509,"&lt;"&amp;DATE(2027,10,1))</f>
        <v/>
      </c>
      <c r="G14" s="31">
        <f>SUMIFS(Sales!$L$10:$L$509,Sales!$B$10:$B$509,"&gt;="&amp;DATE(2027,9,1),Sales!$B$10:$B$509,"&lt;"&amp;DATE(2027,10,1))+SUMIFS(Sales!$M$10:$M$509,Sales!$B$10:$B$509,"&gt;="&amp;DATE(2027,9,1),Sales!$B$10:$B$509,"&lt;"&amp;DATE(2027,10,1))+SUMIFS(Sales!$N$10:$N$509,Sales!$B$10:$B$509,"&gt;="&amp;DATE(2027,9,1),Sales!$B$10:$B$509,"&lt;"&amp;DATE(2027,10,1))</f>
        <v/>
      </c>
      <c r="H14" s="32">
        <f>SUMIFS(Sales!$O$10:$O$509,Sales!$B$10:$B$509,"&gt;="&amp;DATE(2027,9,1),Sales!$B$10:$B$509,"&lt;"&amp;DATE(2027,10,1))</f>
        <v/>
      </c>
      <c r="I14" s="33">
        <f>IF(D14=0,"",H14/D14)</f>
        <v/>
      </c>
    </row>
    <row r="15" ht="20" customHeight="1">
      <c r="B15" s="29" t="inlineStr">
        <is>
          <t>Oct 2027</t>
        </is>
      </c>
      <c r="C15" s="30">
        <f>COUNTIFS(Sales!$B$10:$B$509,"&gt;="&amp;DATE(2027,10,1),Sales!$B$10:$B$509,"&lt;"&amp;DATE(2027,11,1))</f>
        <v/>
      </c>
      <c r="D15" s="31">
        <f>SUMIFS(Sales!$H$10:$H$509,Sales!$B$10:$B$509,"&gt;="&amp;DATE(2027,10,1),Sales!$B$10:$B$509,"&lt;"&amp;DATE(2027,11,1))</f>
        <v/>
      </c>
      <c r="E15" s="31">
        <f>SUMIFS(Sales!$I$10:$I$509,Sales!$B$10:$B$509,"&gt;="&amp;DATE(2027,10,1),Sales!$B$10:$B$509,"&lt;"&amp;DATE(2027,11,1))</f>
        <v/>
      </c>
      <c r="F15" s="31">
        <f>SUMIFS(Sales!$J$10:$J$509,Sales!$B$10:$B$509,"&gt;="&amp;DATE(2027,10,1),Sales!$B$10:$B$509,"&lt;"&amp;DATE(2027,11,1))</f>
        <v/>
      </c>
      <c r="G15" s="31">
        <f>SUMIFS(Sales!$L$10:$L$509,Sales!$B$10:$B$509,"&gt;="&amp;DATE(2027,10,1),Sales!$B$10:$B$509,"&lt;"&amp;DATE(2027,11,1))+SUMIFS(Sales!$M$10:$M$509,Sales!$B$10:$B$509,"&gt;="&amp;DATE(2027,10,1),Sales!$B$10:$B$509,"&lt;"&amp;DATE(2027,11,1))+SUMIFS(Sales!$N$10:$N$509,Sales!$B$10:$B$509,"&gt;="&amp;DATE(2027,10,1),Sales!$B$10:$B$509,"&lt;"&amp;DATE(2027,11,1))</f>
        <v/>
      </c>
      <c r="H15" s="32">
        <f>SUMIFS(Sales!$O$10:$O$509,Sales!$B$10:$B$509,"&gt;="&amp;DATE(2027,10,1),Sales!$B$10:$B$509,"&lt;"&amp;DATE(2027,11,1))</f>
        <v/>
      </c>
      <c r="I15" s="33">
        <f>IF(D15=0,"",H15/D15)</f>
        <v/>
      </c>
    </row>
    <row r="16" ht="20" customHeight="1">
      <c r="B16" s="29" t="inlineStr">
        <is>
          <t>Nov 2027</t>
        </is>
      </c>
      <c r="C16" s="30">
        <f>COUNTIFS(Sales!$B$10:$B$509,"&gt;="&amp;DATE(2027,11,1),Sales!$B$10:$B$509,"&lt;"&amp;DATE(2027,12,1))</f>
        <v/>
      </c>
      <c r="D16" s="31">
        <f>SUMIFS(Sales!$H$10:$H$509,Sales!$B$10:$B$509,"&gt;="&amp;DATE(2027,11,1),Sales!$B$10:$B$509,"&lt;"&amp;DATE(2027,12,1))</f>
        <v/>
      </c>
      <c r="E16" s="31">
        <f>SUMIFS(Sales!$I$10:$I$509,Sales!$B$10:$B$509,"&gt;="&amp;DATE(2027,11,1),Sales!$B$10:$B$509,"&lt;"&amp;DATE(2027,12,1))</f>
        <v/>
      </c>
      <c r="F16" s="31">
        <f>SUMIFS(Sales!$J$10:$J$509,Sales!$B$10:$B$509,"&gt;="&amp;DATE(2027,11,1),Sales!$B$10:$B$509,"&lt;"&amp;DATE(2027,12,1))</f>
        <v/>
      </c>
      <c r="G16" s="31">
        <f>SUMIFS(Sales!$L$10:$L$509,Sales!$B$10:$B$509,"&gt;="&amp;DATE(2027,11,1),Sales!$B$10:$B$509,"&lt;"&amp;DATE(2027,12,1))+SUMIFS(Sales!$M$10:$M$509,Sales!$B$10:$B$509,"&gt;="&amp;DATE(2027,11,1),Sales!$B$10:$B$509,"&lt;"&amp;DATE(2027,12,1))+SUMIFS(Sales!$N$10:$N$509,Sales!$B$10:$B$509,"&gt;="&amp;DATE(2027,11,1),Sales!$B$10:$B$509,"&lt;"&amp;DATE(2027,12,1))</f>
        <v/>
      </c>
      <c r="H16" s="32">
        <f>SUMIFS(Sales!$O$10:$O$509,Sales!$B$10:$B$509,"&gt;="&amp;DATE(2027,11,1),Sales!$B$10:$B$509,"&lt;"&amp;DATE(2027,12,1))</f>
        <v/>
      </c>
      <c r="I16" s="33">
        <f>IF(D16=0,"",H16/D16)</f>
        <v/>
      </c>
    </row>
    <row r="17" ht="20" customHeight="1">
      <c r="B17" s="29" t="inlineStr">
        <is>
          <t>Dec 2027</t>
        </is>
      </c>
      <c r="C17" s="30">
        <f>COUNTIFS(Sales!$B$10:$B$509,"&gt;="&amp;DATE(2027,12,1),Sales!$B$10:$B$509,"&lt;"&amp;DATE(2027,13,1))</f>
        <v/>
      </c>
      <c r="D17" s="31">
        <f>SUMIFS(Sales!$H$10:$H$509,Sales!$B$10:$B$509,"&gt;="&amp;DATE(2027,12,1),Sales!$B$10:$B$509,"&lt;"&amp;DATE(2027,13,1))</f>
        <v/>
      </c>
      <c r="E17" s="31">
        <f>SUMIFS(Sales!$I$10:$I$509,Sales!$B$10:$B$509,"&gt;="&amp;DATE(2027,12,1),Sales!$B$10:$B$509,"&lt;"&amp;DATE(2027,13,1))</f>
        <v/>
      </c>
      <c r="F17" s="31">
        <f>SUMIFS(Sales!$J$10:$J$509,Sales!$B$10:$B$509,"&gt;="&amp;DATE(2027,12,1),Sales!$B$10:$B$509,"&lt;"&amp;DATE(2027,13,1))</f>
        <v/>
      </c>
      <c r="G17" s="31">
        <f>SUMIFS(Sales!$L$10:$L$509,Sales!$B$10:$B$509,"&gt;="&amp;DATE(2027,12,1),Sales!$B$10:$B$509,"&lt;"&amp;DATE(2027,13,1))+SUMIFS(Sales!$M$10:$M$509,Sales!$B$10:$B$509,"&gt;="&amp;DATE(2027,12,1),Sales!$B$10:$B$509,"&lt;"&amp;DATE(2027,13,1))+SUMIFS(Sales!$N$10:$N$509,Sales!$B$10:$B$509,"&gt;="&amp;DATE(2027,12,1),Sales!$B$10:$B$509,"&lt;"&amp;DATE(2027,13,1))</f>
        <v/>
      </c>
      <c r="H17" s="32">
        <f>SUMIFS(Sales!$O$10:$O$509,Sales!$B$10:$B$509,"&gt;="&amp;DATE(2027,12,1),Sales!$B$10:$B$509,"&lt;"&amp;DATE(2027,13,1))</f>
        <v/>
      </c>
      <c r="I17" s="33">
        <f>IF(D17=0,"",H17/D17)</f>
        <v/>
      </c>
    </row>
    <row r="18" ht="24" customHeight="1">
      <c r="B18" s="34" t="inlineStr">
        <is>
          <t>Year</t>
        </is>
      </c>
      <c r="C18" s="35">
        <f>SUM(C6:C17)</f>
        <v/>
      </c>
      <c r="D18" s="36">
        <f>SUM(D6:D17)</f>
        <v/>
      </c>
      <c r="E18" s="36">
        <f>SUM(E6:E17)</f>
        <v/>
      </c>
      <c r="F18" s="36">
        <f>SUM(F6:F17)</f>
        <v/>
      </c>
      <c r="G18" s="36">
        <f>SUM(G6:G17)</f>
        <v/>
      </c>
      <c r="H18" s="36">
        <f>SUM(H6:H17)</f>
        <v/>
      </c>
      <c r="I18" s="37">
        <f>IF(D18=0,"",H18/D18)</f>
        <v/>
      </c>
    </row>
    <row r="20">
      <c r="B20" s="38" t="inlineStr">
        <is>
          <t>Tax set-aside (from settings)</t>
        </is>
      </c>
      <c r="H20" s="39">
        <f>MAX(0,H18)*'Fees &amp; Settings'!$C$11</f>
        <v/>
      </c>
    </row>
  </sheetData>
  <printOptions horizontalCentered="1"/>
  <pageMargins left="0.4" right="0.4" top="0.45" bottom="0.45" header="0.2" footer="0.2"/>
  <pageSetup orientation="portrait" paperSize="1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D1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40" customWidth="1" min="2" max="2"/>
    <col width="14" customWidth="1" min="3" max="3"/>
    <col width="50" customWidth="1" min="4" max="4"/>
    <col width="2.5" customWidth="1" min="5" max="5"/>
  </cols>
  <sheetData>
    <row r="2" ht="32" customHeight="1">
      <c r="B2" s="28" t="inlineStr">
        <is>
          <t>Fees &amp; Settings</t>
        </is>
      </c>
    </row>
    <row r="3">
      <c r="B3" s="2" t="inlineStr">
        <is>
          <t>Enter your marketplace's current fees. The numbers below are examples only — check your platform's fee page.</t>
        </is>
      </c>
    </row>
    <row r="5" ht="22" customHeight="1">
      <c r="B5" s="15" t="inlineStr">
        <is>
          <t>SETTING</t>
        </is>
      </c>
      <c r="C5" s="15" t="inlineStr">
        <is>
          <t>VALUE</t>
        </is>
      </c>
      <c r="D5" s="15" t="inlineStr">
        <is>
          <t>NOTE</t>
        </is>
      </c>
    </row>
    <row r="6" ht="22" customHeight="1">
      <c r="B6" s="40" t="inlineStr">
        <is>
          <t>Marketplace / transaction fee (% of order total)</t>
        </is>
      </c>
      <c r="C6" s="41" t="n">
        <v>0.065</v>
      </c>
      <c r="D6" s="42" t="inlineStr">
        <is>
          <t>Charged on item price + shipping</t>
        </is>
      </c>
    </row>
    <row r="7" ht="22" customHeight="1">
      <c r="B7" s="40" t="inlineStr">
        <is>
          <t>Payment processing fee (%)</t>
        </is>
      </c>
      <c r="C7" s="41" t="n">
        <v>0.03</v>
      </c>
      <c r="D7" s="42" t="inlineStr">
        <is>
          <t>Card / payment processing percentage</t>
        </is>
      </c>
    </row>
    <row r="8" ht="22" customHeight="1">
      <c r="B8" s="40" t="inlineStr">
        <is>
          <t>Payment processing fixed fee (per order)</t>
        </is>
      </c>
      <c r="C8" s="43" t="n">
        <v>0.25</v>
      </c>
      <c r="D8" s="42" t="inlineStr">
        <is>
          <t>Flat amount per order</t>
        </is>
      </c>
    </row>
    <row r="9" ht="22" customHeight="1">
      <c r="B9" s="40" t="inlineStr">
        <is>
          <t>Listing / renewal fee (per item sold)</t>
        </is>
      </c>
      <c r="C9" s="43" t="n">
        <v>0.2</v>
      </c>
      <c r="D9" s="42" t="inlineStr">
        <is>
          <t>Multiplied by quantity</t>
        </is>
      </c>
    </row>
    <row r="10" ht="22" customHeight="1">
      <c r="B10" s="40" t="inlineStr">
        <is>
          <t>Ad fee on ad-attributed orders (%)</t>
        </is>
      </c>
      <c r="C10" s="41" t="n">
        <v>0.15</v>
      </c>
      <c r="D10" s="42" t="inlineStr">
        <is>
          <t>Applied when Ad sale = Y</t>
        </is>
      </c>
    </row>
    <row r="11" ht="22" customHeight="1">
      <c r="B11" s="40" t="inlineStr">
        <is>
          <t>Tax set-aside (% of profit)</t>
        </is>
      </c>
      <c r="C11" s="44" t="n">
        <v>0.25</v>
      </c>
      <c r="D11" s="42" t="inlineStr">
        <is>
          <t>Optional: money to put aside for income tax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45" t="inlineStr">
        <is>
          <t>How to use this online shop profit tracker</t>
        </is>
      </c>
    </row>
    <row r="3">
      <c r="B3" s="2" t="inlineStr">
        <is>
          <t>Quick guide</t>
        </is>
      </c>
    </row>
    <row r="5" ht="30" customHeight="1">
      <c r="B5" s="46" t="n">
        <v>1</v>
      </c>
      <c r="C5" s="47" t="inlineStr">
        <is>
          <t>Open Fees &amp; Settings and enter your marketplace's current fee rates (the values there are only examples).</t>
        </is>
      </c>
    </row>
    <row r="6" ht="30" customHeight="1">
      <c r="B6" s="46" t="n">
        <v>2</v>
      </c>
      <c r="C6" s="47" t="inlineStr">
        <is>
          <t>On the Sales tab, add one row per order: date, order number, item, quantity, item price and the shipping the buyer paid.</t>
        </is>
      </c>
    </row>
    <row r="7" ht="30" customHeight="1">
      <c r="B7" s="46" t="n">
        <v>3</v>
      </c>
      <c r="C7" s="47" t="inlineStr">
        <is>
          <t>Add what the order actually cost you: postage, materials and packaging. Mark Y if the sale came from an ad.</t>
        </is>
      </c>
    </row>
    <row r="8" ht="18" customHeight="1">
      <c r="B8" s="46" t="n">
        <v>4</v>
      </c>
      <c r="C8" s="47" t="inlineStr">
        <is>
          <t>Fees, net profit and margin calculate automatically. Negative profit shows in red.</t>
        </is>
      </c>
    </row>
    <row r="9" ht="18" customHeight="1">
      <c r="B9" s="46" t="n">
        <v>5</v>
      </c>
      <c r="C9" s="47" t="inlineStr">
        <is>
          <t>The Monthly Summary tab totals each month and charts your profit.</t>
        </is>
      </c>
    </row>
    <row r="11">
      <c r="C11" s="48" t="inlineStr">
        <is>
          <t>Tinted cells are inputs — type over them. White cells calculate automatically.</t>
        </is>
      </c>
    </row>
    <row r="13" ht="30" customHeight="1">
      <c r="C13" s="49" t="inlineStr">
        <is>
          <t>Fee formula: order total × (marketplace % + processing %) + fixed processing fee + listing fee × quantity (+ ad % when Ad sale = Y).</t>
        </is>
      </c>
    </row>
    <row r="15">
      <c r="C15" s="2" t="inlineStr">
        <is>
          <t>Works in Excel, Google Sheets (File → Import), Numbers and LibreOffice.</t>
        </is>
      </c>
    </row>
    <row r="16">
      <c r="C16" s="50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2026-10-21T22:58:35Z</dcterms:created>
  <dcterms:modified xmlns:dcterms="http://purl.org/dc/terms/" xmlns:xsi="http://www.w3.org/2001/XMLSchema-instance" xsi:type="dcterms:W3CDTF">2026-10-21T22:58:36Z</dcterms:modified>
</cp:coreProperties>
</file>